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codeName="ThisWorkbook"/>
  <xr:revisionPtr revIDLastSave="0" documentId="8_{336C4136-7601-4834-8CD2-81DEE7F1DBD8}" xr6:coauthVersionLast="47" xr6:coauthVersionMax="47" xr10:uidLastSave="{00000000-0000-0000-0000-000000000000}"/>
  <workbookProtection workbookAlgorithmName="SHA-512" workbookHashValue="teEzygz2LXSpo1mjfiTajDvFVRDwF+z+kUBrcLXH6Np+Rmso3iJHGrHwV7Y1xlNtueVHrNxtJuFA50O3naAAZw==" workbookSaltValue="uy83A/1knE+SdvVU29Y9Hg==" workbookSpinCount="100000" lockStructure="1"/>
  <bookViews>
    <workbookView xWindow="-93" yWindow="-93" windowWidth="25786" windowHeight="13986" tabRatio="658" xr2:uid="{00000000-000D-0000-FFFF-FFFF00000000}"/>
  </bookViews>
  <sheets>
    <sheet name="فوق العاده ویژه" sheetId="8" r:id="rId1"/>
  </sheets>
  <definedNames>
    <definedName name="_xlnm.Print_Area" localSheetId="0">'فوق العاده ویژه'!$B$1:$G$28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8" l="1"/>
  <c r="E9" i="8"/>
  <c r="D5" i="8"/>
  <c r="D6" i="8"/>
  <c r="D7" i="8"/>
  <c r="D8" i="8"/>
  <c r="D9" i="8"/>
  <c r="D10" i="8"/>
  <c r="D11" i="8"/>
  <c r="D4" i="8"/>
  <c r="E11" i="8"/>
  <c r="E10" i="8"/>
  <c r="E8" i="8"/>
  <c r="E7" i="8"/>
  <c r="E6" i="8"/>
  <c r="E5" i="8"/>
  <c r="E4" i="8"/>
  <c r="C17" i="8" l="1"/>
  <c r="E2" i="8"/>
  <c r="C15" i="8" l="1"/>
  <c r="C16" i="8"/>
  <c r="D16" i="8" s="1"/>
  <c r="F17" i="8" s="1"/>
  <c r="D22" i="8"/>
  <c r="D21" i="8"/>
  <c r="E15" i="8" l="1"/>
  <c r="C20" i="8"/>
  <c r="D20" i="8" l="1"/>
  <c r="E21" i="8" s="1"/>
  <c r="E22" i="8" l="1"/>
</calcChain>
</file>

<file path=xl/sharedStrings.xml><?xml version="1.0" encoding="utf-8"?>
<sst xmlns="http://schemas.openxmlformats.org/spreadsheetml/2006/main" count="46" uniqueCount="40">
  <si>
    <t>حداقل</t>
  </si>
  <si>
    <t>حداکثر</t>
  </si>
  <si>
    <t>حق شغل</t>
  </si>
  <si>
    <t>فوق العاده مدیریت</t>
  </si>
  <si>
    <t>حق شاغل</t>
  </si>
  <si>
    <t>فوق العاده شغل</t>
  </si>
  <si>
    <t>فوق العاده سختی کار و کار در محیط های غیر متعارف</t>
  </si>
  <si>
    <t>فوق العاده ایثارگری</t>
  </si>
  <si>
    <t>خدمت اداری در مناطق جنگ زده</t>
  </si>
  <si>
    <t>فوق العاده نشان های دولتی</t>
  </si>
  <si>
    <t>تفاوت جزء یک بند (الف) تبصره 12 قانون بودجه سال 1397</t>
  </si>
  <si>
    <t>تفاوت بند (ی) تبصره 12 قانون بودجه سال 1398</t>
  </si>
  <si>
    <t>تفاوت تطبیق موضوع جزء یک بند (الف) تبصره 12 قانون بودجه سال 1401</t>
  </si>
  <si>
    <t>عنوان فوق العاده</t>
  </si>
  <si>
    <t>امتیاز</t>
  </si>
  <si>
    <t>ریال</t>
  </si>
  <si>
    <t>فوق العاده ویژه</t>
  </si>
  <si>
    <t>-</t>
  </si>
  <si>
    <t>ملاحظات</t>
  </si>
  <si>
    <t>محاسبه تغییرات ناشی از افزایش درصد فوق العاده ویژه در حکم کارگزینی</t>
  </si>
  <si>
    <t>لطفاً بر اساس آخرین حکم کارگزینی سال 1401 خود در خانه های مشخص شده جدول ذیل ورود اطلاعات نمایید.</t>
  </si>
  <si>
    <t>جمع حقوق ثابت و فوق العاده های مستمر</t>
  </si>
  <si>
    <t>درصد فعلی فوق العاده ویژه</t>
  </si>
  <si>
    <t>اعمال فوق العاده ویژه 35 درصد</t>
  </si>
  <si>
    <t>اعمال فوق العاده ویژه 50 درصد</t>
  </si>
  <si>
    <t>عنوان</t>
  </si>
  <si>
    <t>درصد</t>
  </si>
  <si>
    <t>رقم فوق العاده ویژه</t>
  </si>
  <si>
    <t>مقدار افزایش یا کاهش</t>
  </si>
  <si>
    <t>وب سایت تخصصی اداری و استخدامی شناسنامه قانون</t>
  </si>
  <si>
    <r>
      <rPr>
        <b/>
        <sz val="11"/>
        <color theme="8" tint="-0.499984740745262"/>
        <rFont val="B Mitra"/>
        <charset val="178"/>
      </rPr>
      <t xml:space="preserve">تهیه و تنظیم: </t>
    </r>
    <r>
      <rPr>
        <b/>
        <sz val="14"/>
        <color theme="8" tint="-0.499984740745262"/>
        <rFont val="B Mitra"/>
        <charset val="178"/>
      </rPr>
      <t>صیاح الدین شهدی</t>
    </r>
  </si>
  <si>
    <t>کارشناس  امور اداری و کارگزینی</t>
  </si>
  <si>
    <t>اینستاگرام (instagram)</t>
  </si>
  <si>
    <t>پست الکترونیکی (Email)</t>
  </si>
  <si>
    <t>تلگرام (Telegram)</t>
  </si>
  <si>
    <t>مدرس دوره های آموزش ضمن خدمت کارکنان دولت</t>
  </si>
  <si>
    <t/>
  </si>
  <si>
    <t>نسخه 1 - 1401/11/15</t>
  </si>
  <si>
    <t>ترمیم حقوق</t>
  </si>
  <si>
    <t>مجموع ارقام مشمول کسور بازنشستگی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</si>
</sst>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b/>
      <sz val="14"/>
      <color theme="1"/>
      <name val="B Mitra"/>
      <charset val="178"/>
    </font>
    <font>
      <b/>
      <sz val="18"/>
      <color theme="1"/>
      <name val="B Mitra"/>
      <charset val="178"/>
    </font>
    <font>
      <sz val="16"/>
      <color theme="1"/>
      <name val="B Mitra"/>
      <charset val="178"/>
    </font>
    <font>
      <b/>
      <sz val="16"/>
      <color theme="8" tint="-0.499984740745262"/>
      <name val="B Roya"/>
      <charset val="178"/>
    </font>
    <font>
      <b/>
      <sz val="14"/>
      <color theme="8" tint="-0.499984740745262"/>
      <name val="B Mitra"/>
      <charset val="178"/>
    </font>
    <font>
      <b/>
      <sz val="11"/>
      <color theme="8" tint="-0.499984740745262"/>
      <name val="B Mitra"/>
      <charset val="178"/>
    </font>
    <font>
      <b/>
      <sz val="8"/>
      <color theme="1"/>
      <name val="B Mitra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8" tint="-0.249977111117893"/>
      </left>
      <right style="dotted">
        <color theme="8" tint="-0.249977111117893"/>
      </right>
      <top style="dotted">
        <color theme="8" tint="-0.249977111117893"/>
      </top>
      <bottom style="dotted">
        <color theme="8" tint="-0.249977111117893"/>
      </bottom>
      <diagonal/>
    </border>
    <border>
      <left/>
      <right style="dotted">
        <color theme="8" tint="-0.249977111117893"/>
      </right>
      <top style="dotted">
        <color theme="8" tint="-0.249977111117893"/>
      </top>
      <bottom style="dotted">
        <color theme="8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9" fontId="1" fillId="7" borderId="0" xfId="0" applyNumberFormat="1" applyFont="1" applyFill="1" applyAlignment="1">
      <alignment horizontal="center" vertical="center"/>
    </xf>
    <xf numFmtId="3" fontId="1" fillId="7" borderId="0" xfId="0" applyNumberFormat="1" applyFont="1" applyFill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9" fontId="3" fillId="6" borderId="11" xfId="0" applyNumberFormat="1" applyFont="1" applyFill="1" applyBorder="1" applyAlignment="1">
      <alignment horizontal="center" vertical="center"/>
    </xf>
    <xf numFmtId="1" fontId="3" fillId="6" borderId="1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9" fontId="1" fillId="7" borderId="11" xfId="0" applyNumberFormat="1" applyFont="1" applyFill="1" applyBorder="1" applyAlignment="1">
      <alignment horizontal="center" vertical="center"/>
    </xf>
    <xf numFmtId="3" fontId="1" fillId="7" borderId="1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9" fontId="1" fillId="7" borderId="4" xfId="0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3" fillId="4" borderId="3" xfId="0" applyFont="1" applyFill="1" applyBorder="1" applyAlignment="1">
      <alignment horizontal="center" vertical="center" shrinkToFit="1"/>
    </xf>
    <xf numFmtId="9" fontId="3" fillId="4" borderId="3" xfId="0" applyNumberFormat="1" applyFont="1" applyFill="1" applyBorder="1" applyAlignment="1">
      <alignment horizontal="center" vertical="center" shrinkToFit="1"/>
    </xf>
    <xf numFmtId="9" fontId="3" fillId="4" borderId="2" xfId="0" applyNumberFormat="1" applyFont="1" applyFill="1" applyBorder="1" applyAlignment="1">
      <alignment horizontal="center" vertical="center" shrinkToFit="1"/>
    </xf>
    <xf numFmtId="3" fontId="3" fillId="4" borderId="3" xfId="0" applyNumberFormat="1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3" fontId="1" fillId="3" borderId="7" xfId="0" applyNumberFormat="1" applyFont="1" applyFill="1" applyBorder="1" applyAlignment="1">
      <alignment horizontal="center" vertical="center" shrinkToFit="1"/>
    </xf>
    <xf numFmtId="3" fontId="2" fillId="3" borderId="0" xfId="0" applyNumberFormat="1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3" fontId="1" fillId="3" borderId="8" xfId="0" applyNumberFormat="1" applyFont="1" applyFill="1" applyBorder="1" applyAlignment="1">
      <alignment horizontal="center" vertical="center" shrinkToFit="1"/>
    </xf>
    <xf numFmtId="3" fontId="1" fillId="3" borderId="9" xfId="0" applyNumberFormat="1" applyFont="1" applyFill="1" applyBorder="1" applyAlignment="1">
      <alignment horizontal="center" vertical="center" shrinkToFit="1"/>
    </xf>
    <xf numFmtId="1" fontId="1" fillId="3" borderId="6" xfId="0" applyNumberFormat="1" applyFont="1" applyFill="1" applyBorder="1" applyAlignment="1">
      <alignment horizontal="center" vertical="center" shrinkToFit="1"/>
    </xf>
    <xf numFmtId="1" fontId="1" fillId="5" borderId="10" xfId="0" applyNumberFormat="1" applyFont="1" applyFill="1" applyBorder="1" applyAlignment="1" applyProtection="1">
      <alignment horizontal="center" vertical="center" shrinkToFit="1"/>
      <protection locked="0" hidden="1"/>
    </xf>
    <xf numFmtId="3" fontId="1" fillId="5" borderId="9" xfId="0" applyNumberFormat="1" applyFont="1" applyFill="1" applyBorder="1" applyAlignment="1" applyProtection="1">
      <alignment horizontal="center" vertical="center" shrinkToFit="1"/>
      <protection locked="0" hidden="1"/>
    </xf>
    <xf numFmtId="3" fontId="1" fillId="5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0" xfId="0" quotePrefix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12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7" fillId="2" borderId="0" xfId="0" applyFont="1" applyFill="1" applyAlignment="1" applyProtection="1">
      <alignment horizontal="center" shrinkToFit="1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7" fillId="2" borderId="0" xfId="0" applyFont="1" applyFill="1" applyAlignment="1" applyProtection="1">
      <alignment horizontal="center" vertical="top" shrinkToFit="1"/>
      <protection hidden="1"/>
    </xf>
    <xf numFmtId="0" fontId="6" fillId="8" borderId="13" xfId="0" applyFont="1" applyFill="1" applyBorder="1" applyAlignment="1" applyProtection="1">
      <alignment horizontal="center" vertical="center" shrinkToFit="1"/>
      <protection hidden="1"/>
    </xf>
    <xf numFmtId="0" fontId="6" fillId="8" borderId="12" xfId="0" applyFont="1" applyFill="1" applyBorder="1" applyAlignment="1" applyProtection="1">
      <alignment horizontal="center" vertical="center" shrinkToFit="1"/>
      <protection hidden="1"/>
    </xf>
    <xf numFmtId="0" fontId="3" fillId="4" borderId="3" xfId="0" applyFont="1" applyFill="1" applyBorder="1" applyAlignment="1">
      <alignment horizontal="center" vertical="center" shrinkToFit="1"/>
    </xf>
    <xf numFmtId="3" fontId="3" fillId="4" borderId="3" xfId="0" applyNumberFormat="1" applyFont="1" applyFill="1" applyBorder="1" applyAlignment="1">
      <alignment horizontal="center" vertical="center" shrinkToFit="1"/>
    </xf>
    <xf numFmtId="3" fontId="3" fillId="4" borderId="14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top"/>
    </xf>
    <xf numFmtId="9" fontId="1" fillId="3" borderId="6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22</xdr:row>
      <xdr:rowOff>168473</xdr:rowOff>
    </xdr:from>
    <xdr:to>
      <xdr:col>1</xdr:col>
      <xdr:colOff>4085166</xdr:colOff>
      <xdr:row>25</xdr:row>
      <xdr:rowOff>297389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2DC2-0801-45E4-8AA6-4EA5AB1D1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7189134" y="5405106"/>
          <a:ext cx="2256366" cy="708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cene3d>
          <a:camera prst="orthographicFront"/>
          <a:lightRig rig="flat" dir="t"/>
        </a:scene3d>
        <a:sp3d prstMaterial="dkEdge">
          <a:bevelT w="8200" h="38100"/>
        </a:sp3d>
      </a:spPr>
      <a:bodyPr/>
      <a:lstStyle/>
      <a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henasname.ir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nstagram.com/sayah.shahdi" TargetMode="External"/><Relationship Id="rId1" Type="http://schemas.openxmlformats.org/officeDocument/2006/relationships/hyperlink" Target="mailto:ZhowanMarket@gmail.com" TargetMode="External"/><Relationship Id="rId6" Type="http://schemas.openxmlformats.org/officeDocument/2006/relationships/hyperlink" Target="http://t.me/+eRSSofhaSpo4ZGNk" TargetMode="External"/><Relationship Id="rId5" Type="http://schemas.openxmlformats.org/officeDocument/2006/relationships/hyperlink" Target="https://www.instagram.com/sayah.shahdi/" TargetMode="External"/><Relationship Id="rId4" Type="http://schemas.openxmlformats.org/officeDocument/2006/relationships/hyperlink" Target="https://www.instagram.com/sayah.shahd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4B2C-B1C8-4392-B6D1-F07CEF930529}">
  <sheetPr>
    <pageSetUpPr fitToPage="1"/>
  </sheetPr>
  <dimension ref="B1:L28"/>
  <sheetViews>
    <sheetView showGridLines="0" showRowColHeaders="0" rightToLeft="1" tabSelected="1" zoomScaleNormal="100" workbookViewId="0">
      <selection activeCell="K12" sqref="K12"/>
    </sheetView>
  </sheetViews>
  <sheetFormatPr defaultRowHeight="14.35" x14ac:dyDescent="0.5"/>
  <cols>
    <col min="1" max="1" width="2.46875" customWidth="1"/>
    <col min="2" max="2" width="58.05859375" customWidth="1"/>
    <col min="3" max="3" width="18.87890625" style="2" customWidth="1"/>
    <col min="4" max="4" width="18.234375" style="2" customWidth="1"/>
    <col min="5" max="5" width="37.41015625" customWidth="1"/>
    <col min="6" max="6" width="8.9375" customWidth="1"/>
    <col min="7" max="7" width="11.46875" customWidth="1"/>
    <col min="8" max="8" width="6.46875" customWidth="1"/>
    <col min="11" max="11" width="18.64453125" customWidth="1"/>
    <col min="12" max="12" width="20.29296875" customWidth="1"/>
  </cols>
  <sheetData>
    <row r="1" spans="2:12" ht="32" customHeight="1" x14ac:dyDescent="0.5">
      <c r="B1" s="34" t="s">
        <v>19</v>
      </c>
      <c r="C1" s="34"/>
      <c r="D1" s="34"/>
      <c r="E1" s="34"/>
      <c r="F1" s="34"/>
      <c r="G1" s="34"/>
    </row>
    <row r="2" spans="2:12" ht="24" customHeight="1" thickBot="1" x14ac:dyDescent="0.55000000000000004">
      <c r="B2" s="35" t="s">
        <v>20</v>
      </c>
      <c r="C2" s="35"/>
      <c r="D2" s="35"/>
      <c r="E2" s="35">
        <f>IF(C2="",8500000,C2)</f>
        <v>8500000</v>
      </c>
      <c r="F2" s="35"/>
      <c r="G2" s="35"/>
    </row>
    <row r="3" spans="2:12" ht="23.35" customHeight="1" x14ac:dyDescent="0.5">
      <c r="B3" s="18" t="s">
        <v>13</v>
      </c>
      <c r="C3" s="19" t="s">
        <v>14</v>
      </c>
      <c r="D3" s="20" t="s">
        <v>15</v>
      </c>
      <c r="E3" s="21" t="s">
        <v>18</v>
      </c>
      <c r="F3" s="18" t="s">
        <v>0</v>
      </c>
      <c r="G3" s="18" t="s">
        <v>1</v>
      </c>
    </row>
    <row r="4" spans="2:12" ht="20" customHeight="1" x14ac:dyDescent="0.5">
      <c r="B4" s="22" t="s">
        <v>2</v>
      </c>
      <c r="C4" s="30">
        <v>0</v>
      </c>
      <c r="D4" s="23">
        <f>C4*3353</f>
        <v>0</v>
      </c>
      <c r="E4" s="24" t="str">
        <f>IF(C4&gt;G4,"به نظر می رسد مقدار وارد شده صحیح نباشد","")</f>
        <v/>
      </c>
      <c r="F4" s="25">
        <v>3600</v>
      </c>
      <c r="G4" s="25">
        <v>27000</v>
      </c>
    </row>
    <row r="5" spans="2:12" ht="20" customHeight="1" x14ac:dyDescent="0.5">
      <c r="B5" s="26" t="s">
        <v>3</v>
      </c>
      <c r="C5" s="30">
        <v>0</v>
      </c>
      <c r="D5" s="27">
        <f t="shared" ref="D5:D11" si="0">C5*3353</f>
        <v>0</v>
      </c>
      <c r="E5" s="24" t="str">
        <f>IF(C5&gt;G5,"به نظر می رسد مقدار وارد شده صحیح نباشد","")</f>
        <v/>
      </c>
      <c r="F5" s="25">
        <v>0</v>
      </c>
      <c r="G5" s="25">
        <v>5400</v>
      </c>
    </row>
    <row r="6" spans="2:12" ht="20" customHeight="1" x14ac:dyDescent="0.5">
      <c r="B6" s="26" t="s">
        <v>4</v>
      </c>
      <c r="C6" s="30">
        <v>0</v>
      </c>
      <c r="D6" s="27">
        <f>C6*3353</f>
        <v>0</v>
      </c>
      <c r="E6" s="24" t="str">
        <f>IF(OR(C6&gt;G6,C6&gt;C4*0.75),"به نظر می رسد مقدار وارد شده صحیح نباشد","")</f>
        <v/>
      </c>
      <c r="F6" s="25">
        <v>2700</v>
      </c>
      <c r="G6" s="25">
        <v>7875</v>
      </c>
    </row>
    <row r="7" spans="2:12" ht="20" customHeight="1" x14ac:dyDescent="0.5">
      <c r="B7" s="26" t="s">
        <v>5</v>
      </c>
      <c r="C7" s="30">
        <v>0</v>
      </c>
      <c r="D7" s="27">
        <f>C7*3353</f>
        <v>0</v>
      </c>
      <c r="E7" s="24" t="str">
        <f>IF(C7&gt;G7,"به نظر می رسد مقدار وارد شده صحیح نباشد","")</f>
        <v/>
      </c>
      <c r="F7" s="25">
        <v>0</v>
      </c>
      <c r="G7" s="25">
        <v>3000</v>
      </c>
    </row>
    <row r="8" spans="2:12" ht="20" customHeight="1" x14ac:dyDescent="0.5">
      <c r="B8" s="26" t="s">
        <v>6</v>
      </c>
      <c r="C8" s="30">
        <v>0</v>
      </c>
      <c r="D8" s="27">
        <f t="shared" si="0"/>
        <v>0</v>
      </c>
      <c r="E8" s="24" t="str">
        <f>IF(C8&gt;G8,"به نظر می رسد مقدار وارد شده صحیح نباشد","")</f>
        <v/>
      </c>
      <c r="F8" s="25">
        <v>0</v>
      </c>
      <c r="G8" s="25">
        <v>4500</v>
      </c>
    </row>
    <row r="9" spans="2:12" ht="20" customHeight="1" x14ac:dyDescent="0.5">
      <c r="B9" s="26" t="s">
        <v>7</v>
      </c>
      <c r="C9" s="30">
        <v>0</v>
      </c>
      <c r="D9" s="27">
        <f t="shared" si="0"/>
        <v>0</v>
      </c>
      <c r="E9" s="24" t="str">
        <f>IF(C9&gt;G9,"به نظر می رسد مقدار وارد شده صحیح نباشد","")</f>
        <v/>
      </c>
      <c r="F9" s="25">
        <v>0</v>
      </c>
      <c r="G9" s="25">
        <v>2250</v>
      </c>
    </row>
    <row r="10" spans="2:12" ht="20" customHeight="1" x14ac:dyDescent="0.5">
      <c r="B10" s="26" t="s">
        <v>8</v>
      </c>
      <c r="C10" s="30">
        <v>0</v>
      </c>
      <c r="D10" s="27">
        <f t="shared" si="0"/>
        <v>0</v>
      </c>
      <c r="E10" s="24" t="str">
        <f>IF(C10&gt;G10,"به نظر می رسد مقدار وارد شده صحیح نباشد","")</f>
        <v/>
      </c>
      <c r="F10" s="25">
        <v>0</v>
      </c>
      <c r="G10" s="25">
        <v>1560</v>
      </c>
    </row>
    <row r="11" spans="2:12" ht="20" customHeight="1" x14ac:dyDescent="0.5">
      <c r="B11" s="26" t="s">
        <v>9</v>
      </c>
      <c r="C11" s="30">
        <v>0</v>
      </c>
      <c r="D11" s="28">
        <f t="shared" si="0"/>
        <v>0</v>
      </c>
      <c r="E11" s="24" t="str">
        <f>IF(C11&gt;G11,"به نظر می رسد مقدار وارد شده صحیح نباشد","")</f>
        <v/>
      </c>
      <c r="F11" s="25">
        <v>0</v>
      </c>
      <c r="G11" s="25">
        <v>1200</v>
      </c>
    </row>
    <row r="12" spans="2:12" ht="20" customHeight="1" x14ac:dyDescent="0.5">
      <c r="B12" s="26" t="s">
        <v>10</v>
      </c>
      <c r="C12" s="29" t="s">
        <v>17</v>
      </c>
      <c r="D12" s="31">
        <v>0</v>
      </c>
      <c r="E12" s="24"/>
      <c r="F12" s="25">
        <v>0</v>
      </c>
      <c r="G12" s="25" t="s">
        <v>17</v>
      </c>
    </row>
    <row r="13" spans="2:12" ht="20" customHeight="1" x14ac:dyDescent="0.5">
      <c r="B13" s="26" t="s">
        <v>11</v>
      </c>
      <c r="C13" s="29" t="s">
        <v>17</v>
      </c>
      <c r="D13" s="32">
        <v>0</v>
      </c>
      <c r="E13" s="24"/>
      <c r="F13" s="25">
        <v>0</v>
      </c>
      <c r="G13" s="25" t="s">
        <v>17</v>
      </c>
      <c r="K13" s="1"/>
      <c r="L13" s="1"/>
    </row>
    <row r="14" spans="2:12" ht="20" customHeight="1" x14ac:dyDescent="0.5">
      <c r="B14" s="26" t="s">
        <v>12</v>
      </c>
      <c r="C14" s="29" t="s">
        <v>17</v>
      </c>
      <c r="D14" s="32">
        <v>0</v>
      </c>
      <c r="E14" s="24" t="str">
        <f>IF(D14&gt;0,"هرگونه افزایش، پس از استهلاک تفاوت تطبیق انجام می شود.","")</f>
        <v/>
      </c>
      <c r="F14" s="25">
        <v>0</v>
      </c>
      <c r="G14" s="25" t="s">
        <v>17</v>
      </c>
      <c r="K14" s="37"/>
      <c r="L14" s="37"/>
    </row>
    <row r="15" spans="2:12" ht="20" customHeight="1" x14ac:dyDescent="0.5">
      <c r="B15" s="26" t="s">
        <v>16</v>
      </c>
      <c r="C15" s="47">
        <f>IF(D15=0,0,D15/C17)</f>
        <v>0</v>
      </c>
      <c r="D15" s="32">
        <v>0</v>
      </c>
      <c r="E15" s="24" t="str">
        <f>IF(C15&gt;50%,"به نظر می رسد مقدار وارد شده صحیح نباشد","")</f>
        <v/>
      </c>
      <c r="F15" s="25">
        <v>0</v>
      </c>
      <c r="G15" s="25" t="s">
        <v>17</v>
      </c>
      <c r="K15" s="1"/>
      <c r="L15" s="1"/>
    </row>
    <row r="16" spans="2:12" ht="20" customHeight="1" thickBot="1" x14ac:dyDescent="0.55000000000000004">
      <c r="B16" s="26" t="s">
        <v>38</v>
      </c>
      <c r="C16" s="29">
        <f>IF(C17=0,0,3000)</f>
        <v>0</v>
      </c>
      <c r="D16" s="27">
        <f>C16*3353</f>
        <v>0</v>
      </c>
      <c r="E16" s="24"/>
      <c r="F16" s="25"/>
      <c r="G16" s="25"/>
      <c r="K16" s="1"/>
      <c r="L16" s="1"/>
    </row>
    <row r="17" spans="2:12" ht="21.35" x14ac:dyDescent="0.5">
      <c r="B17" s="18" t="s">
        <v>21</v>
      </c>
      <c r="C17" s="45">
        <f>D4+D5+D6+D7+D8+D9+D10+D11+D12+D13</f>
        <v>0</v>
      </c>
      <c r="D17" s="43" t="s">
        <v>39</v>
      </c>
      <c r="E17" s="43"/>
      <c r="F17" s="44">
        <f>SUM(D4:D16)</f>
        <v>0</v>
      </c>
      <c r="G17" s="43"/>
    </row>
    <row r="18" spans="2:12" ht="4" customHeight="1" x14ac:dyDescent="0.5"/>
    <row r="19" spans="2:12" ht="23.35" customHeight="1" x14ac:dyDescent="0.5">
      <c r="B19" s="6" t="s">
        <v>25</v>
      </c>
      <c r="C19" s="7" t="s">
        <v>26</v>
      </c>
      <c r="D19" s="8" t="s">
        <v>27</v>
      </c>
      <c r="E19" s="9" t="s">
        <v>28</v>
      </c>
      <c r="F19" s="6"/>
      <c r="G19" s="6"/>
    </row>
    <row r="20" spans="2:12" ht="20" customHeight="1" x14ac:dyDescent="0.5">
      <c r="B20" s="10" t="s">
        <v>22</v>
      </c>
      <c r="C20" s="11">
        <f>C15</f>
        <v>0</v>
      </c>
      <c r="D20" s="12">
        <f>C17*C20</f>
        <v>0</v>
      </c>
      <c r="E20" s="12"/>
      <c r="F20" s="10"/>
      <c r="G20" s="10"/>
    </row>
    <row r="21" spans="2:12" ht="20" customHeight="1" x14ac:dyDescent="0.5">
      <c r="B21" s="3" t="s">
        <v>23</v>
      </c>
      <c r="C21" s="4">
        <v>0.35</v>
      </c>
      <c r="D21" s="5">
        <f>C17*C21</f>
        <v>0</v>
      </c>
      <c r="E21" s="5">
        <f>IF(D14&lt;=0,D21-D20+D14,IF(D21-D20&lt;D14,0,D21-(D20+D14)))</f>
        <v>0</v>
      </c>
      <c r="F21" s="3"/>
      <c r="G21" s="3"/>
      <c r="I21" s="33" t="s">
        <v>36</v>
      </c>
    </row>
    <row r="22" spans="2:12" ht="20" customHeight="1" x14ac:dyDescent="0.5">
      <c r="B22" s="13" t="s">
        <v>24</v>
      </c>
      <c r="C22" s="14">
        <v>0.5</v>
      </c>
      <c r="D22" s="15">
        <f>C17*C22</f>
        <v>0</v>
      </c>
      <c r="E22" s="15">
        <f>IF(D14&lt;=0,D22-D20+D14,IF(D22-D20&lt;D14,0,D22-(D20+D14)))</f>
        <v>0</v>
      </c>
      <c r="F22" s="13"/>
      <c r="G22" s="13"/>
      <c r="K22" s="1"/>
      <c r="L22" s="1"/>
    </row>
    <row r="23" spans="2:12" x14ac:dyDescent="0.5">
      <c r="B23" s="46" t="s">
        <v>37</v>
      </c>
    </row>
    <row r="24" spans="2:12" ht="27.35" x14ac:dyDescent="1.1000000000000001">
      <c r="D24" s="38" t="s">
        <v>30</v>
      </c>
      <c r="E24" s="38"/>
      <c r="F24" s="41" t="s">
        <v>32</v>
      </c>
      <c r="G24" s="42"/>
    </row>
    <row r="25" spans="2:12" ht="4" customHeight="1" x14ac:dyDescent="0.5">
      <c r="D25" s="1"/>
      <c r="E25" s="1"/>
      <c r="F25" s="16"/>
      <c r="G25" s="17"/>
    </row>
    <row r="26" spans="2:12" ht="27.35" x14ac:dyDescent="0.5">
      <c r="D26" s="39" t="s">
        <v>31</v>
      </c>
      <c r="E26" s="39"/>
      <c r="F26" s="41" t="s">
        <v>33</v>
      </c>
      <c r="G26" s="42"/>
    </row>
    <row r="27" spans="2:12" ht="5.7" customHeight="1" x14ac:dyDescent="0.5">
      <c r="D27" s="1"/>
      <c r="E27" s="1"/>
      <c r="F27" s="1"/>
      <c r="G27" s="1"/>
    </row>
    <row r="28" spans="2:12" ht="27.35" x14ac:dyDescent="0.5">
      <c r="B28" s="36" t="s">
        <v>29</v>
      </c>
      <c r="C28" s="36"/>
      <c r="D28" s="40" t="s">
        <v>35</v>
      </c>
      <c r="E28" s="40"/>
      <c r="F28" s="41" t="s">
        <v>34</v>
      </c>
      <c r="G28" s="42"/>
    </row>
  </sheetData>
  <sheetProtection algorithmName="SHA-512" hashValue="htWi+dTUNtaS71IkM8o0nFHS8rMHPh+GP65LqyAc1MnYb5bBMp7WU5gVYSZT2zjcxyWCWVdTp2D7SjcXCQf5fA==" saltValue="qVPg6Cty2kQ6r1mqJjoR1w==" spinCount="100000" sheet="1" objects="1" scenarios="1"/>
  <mergeCells count="12">
    <mergeCell ref="B1:G1"/>
    <mergeCell ref="B2:G2"/>
    <mergeCell ref="B28:C28"/>
    <mergeCell ref="K14:L14"/>
    <mergeCell ref="D24:E24"/>
    <mergeCell ref="D26:E26"/>
    <mergeCell ref="D28:E28"/>
    <mergeCell ref="F24:G24"/>
    <mergeCell ref="F26:G26"/>
    <mergeCell ref="F28:G28"/>
    <mergeCell ref="D17:E17"/>
    <mergeCell ref="F17:G17"/>
  </mergeCells>
  <dataValidations count="2">
    <dataValidation type="whole" allowBlank="1" showInputMessage="1" showErrorMessage="1" sqref="C4" xr:uid="{8EB00D07-2A61-4D93-A414-0557BD2E0C54}">
      <formula1>0</formula1>
      <formula2>27000</formula2>
    </dataValidation>
    <dataValidation type="whole" allowBlank="1" showInputMessage="1" showErrorMessage="1" sqref="C5 C6 C7 C8 C9 C10 C11" xr:uid="{57BAA978-AF05-410A-8BA5-FAA54DFE6B55}">
      <formula1>0</formula1>
      <formula2>10000</formula2>
    </dataValidation>
  </dataValidations>
  <hyperlinks>
    <hyperlink ref="F26:G26" r:id="rId1" display="پست الکترونیکی (Email)" xr:uid="{CED59AF2-4D13-4CAD-920B-B2593D613A51}"/>
    <hyperlink ref="F24:G24" r:id="rId2" display="اینستاگرام (instagram)" xr:uid="{54AB6FF6-A32B-45A7-8A59-7CCC994B7A19}"/>
    <hyperlink ref="B28" r:id="rId3" display="https://shenasname.ir/" xr:uid="{793065F0-B7A0-4CAE-8A49-152BC0ED02AC}"/>
    <hyperlink ref="D24:E24" r:id="rId4" display="تهیه و تنظیم: صیاح الدین شهدی" xr:uid="{E8DCFCB1-8BF6-4D41-8E7D-D37BCAD1F150}"/>
    <hyperlink ref="D26:E26" r:id="rId5" display="کارشناس  امور اداری و کارگزینی" xr:uid="{F06AFAF4-8D5D-4599-9A1A-6E127B001588}"/>
    <hyperlink ref="F28:G28" r:id="rId6" display="تلگرام (Telegram)" xr:uid="{39476F30-576F-4E98-9F50-C27B77DA286B}"/>
  </hyperlinks>
  <printOptions horizontalCentered="1" verticalCentered="1"/>
  <pageMargins left="0.7" right="0.7" top="0.75" bottom="0.75" header="0.3" footer="0.3"/>
  <pageSetup paperSize="9" scale="8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فوق العاده ویژه</vt:lpstr>
      <vt:lpstr>'فوق العاده ویژه'!Print_Area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2023-02-04T11:33:19Z</dcterms:modified>
</cp:coreProperties>
</file>