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codeName="ThisWorkbook"/>
  <xr:revisionPtr revIDLastSave="0" documentId="8_{9D2DD39F-EE07-41ED-AFB2-40F757731234}" xr6:coauthVersionLast="47" xr6:coauthVersionMax="47" xr10:uidLastSave="{00000000-0000-0000-0000-000000000000}"/>
  <workbookProtection workbookAlgorithmName="SHA-512" workbookHashValue="Ag1C/J8P/SGMT9yJRHGTx87pQH3f66UbHxqbSMClWISm1xcT+xRF+ZaOFvVhrqLoGbqUdNxzAw/r2qW19OirXA==" workbookSaltValue="0ULSoP4Aq8msIGSoL13g/A==" workbookSpinCount="100000" lockStructure="1"/>
  <bookViews>
    <workbookView xWindow="-120" yWindow="-120" windowWidth="20730" windowHeight="11160" firstSheet="3" activeTab="3" xr2:uid="{00000000-000D-0000-FFFF-FFFF00000000}"/>
  </bookViews>
  <sheets>
    <sheet name="Sheet7" sheetId="7" state="veryHidden" r:id="rId1"/>
    <sheet name="Sheet1" sheetId="9" state="veryHidden" r:id="rId2"/>
    <sheet name="Sheet3" sheetId="3" state="veryHidden" r:id="rId3"/>
    <sheet name="صفحه اصلی" sheetId="10" r:id="rId4"/>
    <sheet name="01" sheetId="11" r:id="rId5"/>
    <sheet name="02" sheetId="12" r:id="rId6"/>
    <sheet name="03" sheetId="13" r:id="rId7"/>
    <sheet name="04" sheetId="14" r:id="rId8"/>
    <sheet name="05" sheetId="15" r:id="rId9"/>
    <sheet name="06" sheetId="16" r:id="rId10"/>
    <sheet name="07" sheetId="18" r:id="rId11"/>
    <sheet name="08" sheetId="21" r:id="rId12"/>
    <sheet name="09" sheetId="19" r:id="rId13"/>
    <sheet name="10" sheetId="20" r:id="rId14"/>
  </sheets>
  <definedNames>
    <definedName name="_xlnm.Print_Area" localSheetId="3">'صفحه اصلی'!$B$1:$D$29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7" l="1"/>
  <c r="J87" i="7"/>
  <c r="G93" i="7" s="1"/>
  <c r="I87" i="7"/>
  <c r="F93" i="7" s="1"/>
  <c r="H87" i="7"/>
  <c r="E93" i="7" s="1"/>
  <c r="E87" i="7"/>
  <c r="D93" i="7" s="1"/>
  <c r="D87" i="7"/>
  <c r="C93" i="7" s="1"/>
  <c r="C87" i="7"/>
  <c r="B93" i="7" s="1"/>
  <c r="N105" i="7"/>
  <c r="N102" i="7"/>
  <c r="T100" i="7"/>
  <c r="D96" i="7" l="1"/>
  <c r="D95" i="7"/>
  <c r="D97" i="7"/>
  <c r="I93" i="7"/>
  <c r="J93" i="7" s="1"/>
  <c r="M93" i="7" s="1"/>
  <c r="H93" i="7"/>
  <c r="K93" i="7" s="1"/>
  <c r="G91" i="7"/>
  <c r="F91" i="7"/>
  <c r="E91" i="7"/>
  <c r="D89" i="7"/>
  <c r="C89" i="7"/>
  <c r="B89" i="7"/>
  <c r="I89" i="7" s="1"/>
  <c r="I91" i="7" l="1"/>
  <c r="J91" i="7" s="1"/>
  <c r="M91" i="7" s="1"/>
  <c r="L93" i="7"/>
  <c r="O93" i="7" s="1"/>
  <c r="N93" i="7"/>
  <c r="Q93" i="7" s="1"/>
  <c r="H91" i="7"/>
  <c r="K91" i="7" s="1"/>
  <c r="J89" i="7"/>
  <c r="M89" i="7" s="1"/>
  <c r="L89" i="7"/>
  <c r="H89" i="7"/>
  <c r="K89" i="7" s="1"/>
  <c r="B102" i="7" l="1"/>
  <c r="F95" i="7"/>
  <c r="J95" i="7" s="1"/>
  <c r="L91" i="7"/>
  <c r="O91" i="7" s="1"/>
  <c r="R91" i="7" s="1"/>
  <c r="C105" i="7" s="1"/>
  <c r="R93" i="7"/>
  <c r="P93" i="7"/>
  <c r="S93" i="7" s="1"/>
  <c r="N91" i="7"/>
  <c r="Q91" i="7" s="1"/>
  <c r="B105" i="7" s="1"/>
  <c r="O89" i="7"/>
  <c r="N89" i="7"/>
  <c r="Q89" i="7" s="1"/>
  <c r="B100" i="7" s="1"/>
  <c r="H85" i="7"/>
  <c r="G85" i="7"/>
  <c r="F85" i="7"/>
  <c r="E85" i="7"/>
  <c r="D85" i="7"/>
  <c r="C85" i="7"/>
  <c r="G12" i="21"/>
  <c r="G95" i="7" l="1"/>
  <c r="K95" i="7" s="1"/>
  <c r="C102" i="7"/>
  <c r="H95" i="7"/>
  <c r="L95" i="7" s="1"/>
  <c r="D102" i="7"/>
  <c r="P91" i="7"/>
  <c r="S91" i="7" s="1"/>
  <c r="D105" i="7" s="1"/>
  <c r="R89" i="7"/>
  <c r="C100" i="7" s="1"/>
  <c r="P89" i="7"/>
  <c r="S89" i="7" s="1"/>
  <c r="D100" i="7" s="1"/>
  <c r="J85" i="7"/>
  <c r="D15" i="21" s="1"/>
  <c r="J81" i="7"/>
  <c r="I81" i="7"/>
  <c r="L81" i="7" s="1"/>
  <c r="G12" i="15"/>
  <c r="C11" i="15"/>
  <c r="G12" i="16"/>
  <c r="C11" i="16"/>
  <c r="H105" i="7" l="1"/>
  <c r="I105" i="7" s="1"/>
  <c r="J105" i="7" s="1"/>
  <c r="G105" i="7" s="1"/>
  <c r="H102" i="7"/>
  <c r="I102" i="7" s="1"/>
  <c r="J102" i="7" s="1"/>
  <c r="K81" i="7"/>
  <c r="E83" i="7"/>
  <c r="F83" i="7" l="1"/>
  <c r="G10" i="20" s="1"/>
  <c r="F10" i="20"/>
  <c r="K105" i="7"/>
  <c r="L105" i="7" s="1"/>
  <c r="F105" i="7" s="1"/>
  <c r="G102" i="7"/>
  <c r="K102" i="7" s="1"/>
  <c r="L102" i="7" s="1"/>
  <c r="F102" i="7" s="1"/>
  <c r="F42" i="7"/>
  <c r="B12" i="20" l="1"/>
  <c r="R105" i="7"/>
  <c r="O105" i="7" s="1"/>
  <c r="T105" i="7" s="1"/>
  <c r="E100" i="7" s="1"/>
  <c r="H100" i="7" s="1"/>
  <c r="R102" i="7"/>
  <c r="S102" i="7" s="1"/>
  <c r="Q102" i="7" s="1"/>
  <c r="E42" i="7"/>
  <c r="D42" i="7"/>
  <c r="C42" i="7"/>
  <c r="O102" i="7" l="1"/>
  <c r="T102" i="7" s="1"/>
  <c r="F96" i="7" s="1"/>
  <c r="J96" i="7" s="1"/>
  <c r="S105" i="7"/>
  <c r="Q105" i="7" s="1"/>
  <c r="P105" i="7"/>
  <c r="P102" i="7"/>
  <c r="W102" i="7" s="1"/>
  <c r="V102" i="7" s="1"/>
  <c r="H96" i="7" s="1"/>
  <c r="L96" i="7" s="1"/>
  <c r="E79" i="7"/>
  <c r="K79" i="7" s="1"/>
  <c r="D79" i="7"/>
  <c r="J79" i="7" s="1"/>
  <c r="C79" i="7"/>
  <c r="I79" i="7" s="1"/>
  <c r="U79" i="7"/>
  <c r="F8" i="9"/>
  <c r="E8" i="9"/>
  <c r="D8" i="9"/>
  <c r="H8" i="9" s="1"/>
  <c r="H77" i="7"/>
  <c r="G77" i="7"/>
  <c r="F77" i="7"/>
  <c r="E77" i="7"/>
  <c r="D77" i="7"/>
  <c r="C77" i="7"/>
  <c r="H75" i="7"/>
  <c r="G75" i="7"/>
  <c r="F75" i="7"/>
  <c r="E75" i="7"/>
  <c r="D75" i="7"/>
  <c r="C75" i="7"/>
  <c r="U102" i="7" l="1"/>
  <c r="G96" i="7" s="1"/>
  <c r="K96" i="7" s="1"/>
  <c r="W105" i="7"/>
  <c r="V105" i="7" s="1"/>
  <c r="G100" i="7" s="1"/>
  <c r="J100" i="7" s="1"/>
  <c r="U105" i="7"/>
  <c r="F100" i="7" s="1"/>
  <c r="I100" i="7" s="1"/>
  <c r="J75" i="7"/>
  <c r="G8" i="9"/>
  <c r="J8" i="9" s="1"/>
  <c r="M8" i="9" s="1"/>
  <c r="P8" i="9" s="1"/>
  <c r="K75" i="7"/>
  <c r="N75" i="7" s="1"/>
  <c r="O79" i="7"/>
  <c r="P79" i="7" s="1"/>
  <c r="Q79" i="7" s="1"/>
  <c r="N79" i="7" s="1"/>
  <c r="K8" i="9"/>
  <c r="N8" i="9" s="1"/>
  <c r="I8" i="9"/>
  <c r="L8" i="9" s="1"/>
  <c r="O8" i="9" s="1"/>
  <c r="R8" i="9" s="1"/>
  <c r="I77" i="7"/>
  <c r="L77" i="7" s="1"/>
  <c r="O77" i="7" s="1"/>
  <c r="J77" i="7"/>
  <c r="M77" i="7" s="1"/>
  <c r="P77" i="7" s="1"/>
  <c r="I75" i="7"/>
  <c r="M75" i="7" s="1"/>
  <c r="P75" i="7" s="1"/>
  <c r="E15" i="15" s="1"/>
  <c r="M40" i="7"/>
  <c r="E40" i="7"/>
  <c r="D40" i="7"/>
  <c r="C40" i="7"/>
  <c r="F73" i="7"/>
  <c r="O73" i="7" s="1"/>
  <c r="E73" i="7"/>
  <c r="D73" i="7"/>
  <c r="C73" i="7"/>
  <c r="M71" i="7"/>
  <c r="N100" i="7" l="1"/>
  <c r="O100" i="7" s="1"/>
  <c r="P100" i="7" s="1"/>
  <c r="K77" i="7"/>
  <c r="N77" i="7" s="1"/>
  <c r="Q77" i="7" s="1"/>
  <c r="T77" i="7" s="1"/>
  <c r="F15" i="16" s="1"/>
  <c r="Q8" i="9"/>
  <c r="S8" i="9" s="1"/>
  <c r="R79" i="7"/>
  <c r="S79" i="7" s="1"/>
  <c r="M79" i="7" s="1"/>
  <c r="S77" i="7"/>
  <c r="U77" i="7" s="1"/>
  <c r="E15" i="16" s="1"/>
  <c r="R77" i="7"/>
  <c r="D15" i="16" s="1"/>
  <c r="L75" i="7"/>
  <c r="O75" i="7" s="1"/>
  <c r="D15" i="15" s="1"/>
  <c r="Q75" i="7"/>
  <c r="F15" i="15" s="1"/>
  <c r="I73" i="7"/>
  <c r="J73" i="7" s="1"/>
  <c r="K73" i="7" s="1"/>
  <c r="H73" i="7" s="1"/>
  <c r="M32" i="9"/>
  <c r="M33" i="9"/>
  <c r="M34" i="9"/>
  <c r="M35" i="9"/>
  <c r="M36" i="9"/>
  <c r="M37" i="9"/>
  <c r="M38" i="9"/>
  <c r="M39" i="9"/>
  <c r="M31" i="9"/>
  <c r="B17" i="16" l="1"/>
  <c r="M100" i="7"/>
  <c r="Q100" i="7" s="1"/>
  <c r="R100" i="7" s="1"/>
  <c r="L100" i="7" s="1"/>
  <c r="B17" i="15"/>
  <c r="Y79" i="7"/>
  <c r="V79" i="7" s="1"/>
  <c r="AA79" i="7" s="1"/>
  <c r="H17" i="18" s="1"/>
  <c r="L73" i="7"/>
  <c r="M73" i="7" s="1"/>
  <c r="G73" i="7" s="1"/>
  <c r="D22" i="9"/>
  <c r="I50" i="7"/>
  <c r="I49" i="7"/>
  <c r="I48" i="7"/>
  <c r="M6" i="9"/>
  <c r="G6" i="9" s="1"/>
  <c r="H6" i="9" s="1"/>
  <c r="I6" i="9" s="1"/>
  <c r="G5" i="9"/>
  <c r="J5" i="9" s="1"/>
  <c r="I2" i="9"/>
  <c r="L2" i="9" s="1"/>
  <c r="H2" i="9"/>
  <c r="G2" i="9"/>
  <c r="X100" i="7" l="1"/>
  <c r="Y100" i="7" s="1"/>
  <c r="W100" i="7" s="1"/>
  <c r="Z79" i="7"/>
  <c r="X79" i="7" s="1"/>
  <c r="S73" i="7"/>
  <c r="P73" i="7" s="1"/>
  <c r="U73" i="7" s="1"/>
  <c r="D21" i="9"/>
  <c r="K2" i="9"/>
  <c r="O2" i="9" s="1"/>
  <c r="F6" i="9"/>
  <c r="J6" i="9" s="1"/>
  <c r="K6" i="9" s="1"/>
  <c r="E6" i="9" s="1"/>
  <c r="M5" i="9"/>
  <c r="P5" i="9" s="1"/>
  <c r="H5" i="9"/>
  <c r="F4" i="9"/>
  <c r="J2" i="9"/>
  <c r="M2" i="9" s="1"/>
  <c r="U100" i="7" l="1"/>
  <c r="Z100" i="7" s="1"/>
  <c r="F97" i="7" s="1"/>
  <c r="J97" i="7" s="1"/>
  <c r="J98" i="7" s="1"/>
  <c r="D15" i="19" s="1"/>
  <c r="V100" i="7"/>
  <c r="AA100" i="7" s="1"/>
  <c r="G97" i="7" s="1"/>
  <c r="K97" i="7" s="1"/>
  <c r="K98" i="7" s="1"/>
  <c r="E15" i="19" s="1"/>
  <c r="W79" i="7"/>
  <c r="AD79" i="7" s="1"/>
  <c r="AC79" i="7" s="1"/>
  <c r="J17" i="18" s="1"/>
  <c r="T73" i="7"/>
  <c r="R73" i="7" s="1"/>
  <c r="N2" i="9"/>
  <c r="Q6" i="9"/>
  <c r="R6" i="9" s="1"/>
  <c r="P6" i="9" s="1"/>
  <c r="I5" i="9"/>
  <c r="L5" i="9" s="1"/>
  <c r="K5" i="9"/>
  <c r="N5" i="9" s="1"/>
  <c r="G4" i="9"/>
  <c r="H4" i="9" s="1"/>
  <c r="AC100" i="7" l="1"/>
  <c r="AB100" i="7" s="1"/>
  <c r="H97" i="7" s="1"/>
  <c r="L97" i="7" s="1"/>
  <c r="L98" i="7" s="1"/>
  <c r="F15" i="19" s="1"/>
  <c r="B17" i="19" s="1"/>
  <c r="AB79" i="7"/>
  <c r="I17" i="18" s="1"/>
  <c r="B20" i="18" s="1"/>
  <c r="Q73" i="7"/>
  <c r="X73" i="7" s="1"/>
  <c r="W73" i="7" s="1"/>
  <c r="O6" i="9"/>
  <c r="N6" i="9"/>
  <c r="S6" i="9" s="1"/>
  <c r="O5" i="9"/>
  <c r="R5" i="9" s="1"/>
  <c r="Q5" i="9"/>
  <c r="E4" i="9"/>
  <c r="M4" i="9" s="1"/>
  <c r="V73" i="7" l="1"/>
  <c r="V6" i="9"/>
  <c r="U6" i="9" s="1"/>
  <c r="T6" i="9"/>
  <c r="I4" i="9"/>
  <c r="J4" i="9" s="1"/>
  <c r="D4" i="9" s="1"/>
  <c r="O4" i="9" l="1"/>
  <c r="P4" i="9" s="1"/>
  <c r="N4" i="9" s="1"/>
  <c r="L4" i="9"/>
  <c r="M11" i="9" l="1"/>
  <c r="I3" i="9"/>
  <c r="H3" i="9"/>
  <c r="G3" i="9"/>
  <c r="S3" i="9"/>
  <c r="G1" i="9"/>
  <c r="J1" i="9" s="1"/>
  <c r="H1" i="9"/>
  <c r="I1" i="9" l="1"/>
  <c r="M3" i="9"/>
  <c r="N3" i="9" s="1"/>
  <c r="O3" i="9" s="1"/>
  <c r="L3" i="9" s="1"/>
  <c r="P3" i="9" s="1"/>
  <c r="Q3" i="9" s="1"/>
  <c r="K3" i="9" s="1"/>
  <c r="W3" i="9" l="1"/>
  <c r="X3" i="9" s="1"/>
  <c r="V3" i="9" s="1"/>
  <c r="T3" i="9" l="1"/>
  <c r="Y3" i="9" s="1"/>
  <c r="U3" i="9"/>
  <c r="Z3" i="9" l="1"/>
  <c r="AB3" i="9"/>
  <c r="AA3" i="9" s="1"/>
  <c r="M9" i="3" l="1"/>
  <c r="M8" i="3"/>
  <c r="M7" i="3"/>
  <c r="M6" i="3"/>
  <c r="M5" i="3"/>
  <c r="M4" i="3"/>
  <c r="M3" i="3"/>
  <c r="M2" i="3"/>
  <c r="M1" i="3"/>
  <c r="AP37" i="7" l="1"/>
  <c r="AO37" i="7"/>
  <c r="AN37" i="7"/>
  <c r="U37" i="7"/>
  <c r="T37" i="7"/>
  <c r="S37" i="7"/>
  <c r="Z37" i="7" s="1"/>
  <c r="D37" i="7"/>
  <c r="E37" i="7"/>
  <c r="F37" i="7"/>
  <c r="C37" i="7"/>
  <c r="B37" i="7"/>
  <c r="A37" i="7"/>
  <c r="DN37" i="7"/>
  <c r="CV37" i="7"/>
  <c r="CD37" i="7"/>
  <c r="BO37" i="7"/>
  <c r="AR37" i="7" l="1"/>
  <c r="AU37" i="7" s="1"/>
  <c r="H37" i="7"/>
  <c r="I37" i="7" s="1"/>
  <c r="L37" i="7" s="1"/>
  <c r="G37" i="7"/>
  <c r="J37" i="7" s="1"/>
  <c r="M37" i="7" s="1"/>
  <c r="P37" i="7" s="1"/>
  <c r="AC37" i="7"/>
  <c r="AA37" i="7"/>
  <c r="AD37" i="7" s="1"/>
  <c r="AQ37" i="7"/>
  <c r="AT37" i="7" s="1"/>
  <c r="Y37" i="7"/>
  <c r="AB37" i="7" s="1"/>
  <c r="F66" i="7"/>
  <c r="E66" i="7"/>
  <c r="D66" i="7"/>
  <c r="C66" i="7"/>
  <c r="B66" i="7"/>
  <c r="A66" i="7"/>
  <c r="E71" i="7"/>
  <c r="D71" i="7"/>
  <c r="C71" i="7"/>
  <c r="B60" i="7"/>
  <c r="E60" i="7" s="1"/>
  <c r="H9" i="12" s="1"/>
  <c r="AS37" i="7" l="1"/>
  <c r="AV37" i="7" s="1"/>
  <c r="K37" i="7"/>
  <c r="N37" i="7" s="1"/>
  <c r="Q37" i="7" s="1"/>
  <c r="AF37" i="7"/>
  <c r="AE37" i="7"/>
  <c r="AH37" i="7" s="1"/>
  <c r="AW37" i="7"/>
  <c r="AZ37" i="7" s="1"/>
  <c r="AX37" i="7"/>
  <c r="H66" i="7"/>
  <c r="I66" i="7" s="1"/>
  <c r="L66" i="7" s="1"/>
  <c r="G66" i="7"/>
  <c r="J66" i="7" s="1"/>
  <c r="H71" i="7"/>
  <c r="I71" i="7" s="1"/>
  <c r="J71" i="7" s="1"/>
  <c r="G71" i="7" s="1"/>
  <c r="O71" i="7" s="1"/>
  <c r="H15" i="14" s="1"/>
  <c r="F60" i="7"/>
  <c r="G60" i="7" s="1"/>
  <c r="D60" i="7" s="1"/>
  <c r="G9" i="12" s="1"/>
  <c r="CN37" i="7" l="1"/>
  <c r="CZ37" i="7" s="1"/>
  <c r="O37" i="7"/>
  <c r="R37" i="7" s="1"/>
  <c r="AI37" i="7"/>
  <c r="AG37" i="7"/>
  <c r="AJ37" i="7" s="1"/>
  <c r="BA37" i="7"/>
  <c r="AY37" i="7"/>
  <c r="BB37" i="7" s="1"/>
  <c r="DF37" i="7"/>
  <c r="BC37" i="7"/>
  <c r="K66" i="7"/>
  <c r="N66" i="7" s="1"/>
  <c r="M66" i="7"/>
  <c r="P66" i="7" s="1"/>
  <c r="D14" i="11" s="1"/>
  <c r="K71" i="7"/>
  <c r="L71" i="7" s="1"/>
  <c r="F71" i="7" s="1"/>
  <c r="N71" i="7" s="1"/>
  <c r="G15" i="14" s="1"/>
  <c r="H60" i="7"/>
  <c r="I60" i="7" s="1"/>
  <c r="C60" i="7" s="1"/>
  <c r="F9" i="12" s="1"/>
  <c r="B11" i="12" s="1"/>
  <c r="DH37" i="7" l="1"/>
  <c r="BE37" i="7"/>
  <c r="DG37" i="7"/>
  <c r="BD37" i="7"/>
  <c r="CO37" i="7"/>
  <c r="DA37" i="7" s="1"/>
  <c r="DR37" i="7"/>
  <c r="CP37" i="7"/>
  <c r="CW37" i="7"/>
  <c r="DB37" i="7" s="1"/>
  <c r="A68" i="7"/>
  <c r="Q66" i="7"/>
  <c r="E14" i="11" s="1"/>
  <c r="O66" i="7"/>
  <c r="R66" i="7" s="1"/>
  <c r="F14" i="11" s="1"/>
  <c r="Q71" i="7"/>
  <c r="R71" i="7" s="1"/>
  <c r="P71" i="7" s="1"/>
  <c r="I15" i="14" s="1"/>
  <c r="B17" i="14" s="1"/>
  <c r="DS37" i="7" l="1"/>
  <c r="DP37" i="7" s="1"/>
  <c r="DU37" i="7" s="1"/>
  <c r="DO37" i="7"/>
  <c r="DT37" i="7" s="1"/>
  <c r="CX37" i="7"/>
  <c r="DC37" i="7" s="1"/>
  <c r="BI37" i="7"/>
  <c r="CY37" i="7"/>
  <c r="DD37" i="7" s="1"/>
  <c r="DI37" i="7"/>
  <c r="DJ37" i="7" s="1"/>
  <c r="DK37" i="7" s="1"/>
  <c r="DL37" i="7" s="1"/>
  <c r="C68" i="7"/>
  <c r="B68" i="7"/>
  <c r="E68" i="7" s="1"/>
  <c r="B49" i="7"/>
  <c r="B50" i="7"/>
  <c r="B51" i="7"/>
  <c r="B52" i="7"/>
  <c r="B53" i="7"/>
  <c r="B54" i="7"/>
  <c r="B55" i="7"/>
  <c r="B56" i="7"/>
  <c r="B48" i="7"/>
  <c r="DQ37" i="7" l="1"/>
  <c r="DV37" i="7" s="1"/>
  <c r="BJ37" i="7"/>
  <c r="BK37" i="7" s="1"/>
  <c r="D68" i="7"/>
  <c r="F68" i="7" s="1"/>
  <c r="H14" i="11" s="1"/>
  <c r="B16" i="11" s="1"/>
  <c r="O42" i="7"/>
  <c r="I42" i="7" s="1"/>
  <c r="J42" i="7" s="1"/>
  <c r="K42" i="7" s="1"/>
  <c r="H40" i="7"/>
  <c r="BH37" i="7" l="1"/>
  <c r="BL37" i="7" s="1"/>
  <c r="BM37" i="7" s="1"/>
  <c r="BG37" i="7" s="1"/>
  <c r="H42" i="7"/>
  <c r="I40" i="7"/>
  <c r="J40" i="7" s="1"/>
  <c r="GP9" i="7"/>
  <c r="GO9" i="7"/>
  <c r="GN9" i="7"/>
  <c r="GM8" i="7"/>
  <c r="GL8" i="7"/>
  <c r="GK8" i="7"/>
  <c r="GJ9" i="7"/>
  <c r="GJ7" i="7"/>
  <c r="GJ6" i="7"/>
  <c r="GI9" i="7"/>
  <c r="GI7" i="7"/>
  <c r="GI6" i="7"/>
  <c r="GH9" i="7"/>
  <c r="GH7" i="7"/>
  <c r="GH6" i="7"/>
  <c r="BS37" i="7" l="1"/>
  <c r="BT37" i="7" s="1"/>
  <c r="L42" i="7"/>
  <c r="M42" i="7" s="1"/>
  <c r="G42" i="7" s="1"/>
  <c r="G40" i="7"/>
  <c r="O40" i="7" s="1"/>
  <c r="AI25" i="7"/>
  <c r="AL13" i="7"/>
  <c r="BP37" i="7" l="1"/>
  <c r="BV37" i="7" s="1"/>
  <c r="BQ37" i="7"/>
  <c r="BW37" i="7" s="1"/>
  <c r="BR37" i="7"/>
  <c r="BX37" i="7" s="1"/>
  <c r="S42" i="7"/>
  <c r="K40" i="7"/>
  <c r="L40" i="7" s="1"/>
  <c r="F40" i="7" s="1"/>
  <c r="ID1" i="7"/>
  <c r="CH37" i="7" l="1"/>
  <c r="CI37" i="7" s="1"/>
  <c r="CF37" i="7" s="1"/>
  <c r="CK37" i="7" s="1"/>
  <c r="DX37" i="7" s="1"/>
  <c r="BY37" i="7"/>
  <c r="BZ37" i="7" s="1"/>
  <c r="CA37" i="7" s="1"/>
  <c r="CB37" i="7" s="1"/>
  <c r="T42" i="7"/>
  <c r="R42" i="7" s="1"/>
  <c r="P42" i="7"/>
  <c r="U42" i="7" s="1"/>
  <c r="G15" i="13" s="1"/>
  <c r="N40" i="7"/>
  <c r="Q40" i="7"/>
  <c r="R40" i="7" s="1"/>
  <c r="P40" i="7" s="1"/>
  <c r="A2" i="7"/>
  <c r="B2" i="7"/>
  <c r="C2" i="7"/>
  <c r="D2" i="7"/>
  <c r="E2" i="7"/>
  <c r="F2" i="7"/>
  <c r="S2" i="7"/>
  <c r="T2" i="7"/>
  <c r="U2" i="7"/>
  <c r="AN2" i="7"/>
  <c r="AQ2" i="7" s="1"/>
  <c r="AT2" i="7" s="1"/>
  <c r="AW2" i="7" s="1"/>
  <c r="AZ2" i="7" s="1"/>
  <c r="BC2" i="7" s="1"/>
  <c r="AO2" i="7"/>
  <c r="AP2" i="7"/>
  <c r="BO2" i="7"/>
  <c r="CD2" i="7"/>
  <c r="CV2" i="7"/>
  <c r="DN2" i="7"/>
  <c r="A3" i="7"/>
  <c r="B3" i="7"/>
  <c r="C3" i="7"/>
  <c r="D3" i="7"/>
  <c r="E3" i="7"/>
  <c r="F3" i="7"/>
  <c r="S3" i="7"/>
  <c r="Y3" i="7" s="1"/>
  <c r="AB3" i="7" s="1"/>
  <c r="AE3" i="7" s="1"/>
  <c r="AH3" i="7" s="1"/>
  <c r="T3" i="7"/>
  <c r="U3" i="7"/>
  <c r="AN3" i="7"/>
  <c r="AQ3" i="7" s="1"/>
  <c r="AT3" i="7" s="1"/>
  <c r="AW3" i="7" s="1"/>
  <c r="AZ3" i="7" s="1"/>
  <c r="AO3" i="7"/>
  <c r="AP3" i="7"/>
  <c r="BO3" i="7"/>
  <c r="CD3" i="7"/>
  <c r="CV3" i="7"/>
  <c r="DN3" i="7"/>
  <c r="A4" i="7"/>
  <c r="B4" i="7"/>
  <c r="C4" i="7"/>
  <c r="D4" i="7"/>
  <c r="E4" i="7"/>
  <c r="F4" i="7"/>
  <c r="S4" i="7"/>
  <c r="Y4" i="7" s="1"/>
  <c r="AB4" i="7" s="1"/>
  <c r="T4" i="7"/>
  <c r="U4" i="7"/>
  <c r="AN4" i="7"/>
  <c r="AQ4" i="7" s="1"/>
  <c r="AT4" i="7" s="1"/>
  <c r="AO4" i="7"/>
  <c r="AP4" i="7"/>
  <c r="BO4" i="7"/>
  <c r="CD4" i="7"/>
  <c r="CV4" i="7"/>
  <c r="DN4" i="7"/>
  <c r="A5" i="7"/>
  <c r="B5" i="7"/>
  <c r="C5" i="7"/>
  <c r="D5" i="7"/>
  <c r="E5" i="7"/>
  <c r="F5" i="7"/>
  <c r="S5" i="7"/>
  <c r="Y5" i="7" s="1"/>
  <c r="AB5" i="7" s="1"/>
  <c r="T5" i="7"/>
  <c r="U5" i="7"/>
  <c r="AN5" i="7"/>
  <c r="AO5" i="7"/>
  <c r="AP5" i="7"/>
  <c r="BO5" i="7"/>
  <c r="CD5" i="7"/>
  <c r="CV5" i="7"/>
  <c r="DN5" i="7"/>
  <c r="A6" i="7"/>
  <c r="B6" i="7"/>
  <c r="C6" i="7"/>
  <c r="D6" i="7"/>
  <c r="E6" i="7"/>
  <c r="F6" i="7"/>
  <c r="S6" i="7"/>
  <c r="Z6" i="7" s="1"/>
  <c r="T6" i="7"/>
  <c r="U6" i="7"/>
  <c r="AN6" i="7"/>
  <c r="AQ6" i="7" s="1"/>
  <c r="AT6" i="7" s="1"/>
  <c r="AW6" i="7" s="1"/>
  <c r="AZ6" i="7" s="1"/>
  <c r="AO6" i="7"/>
  <c r="AP6" i="7"/>
  <c r="BO6" i="7"/>
  <c r="CD6" i="7"/>
  <c r="CV6" i="7"/>
  <c r="DN6" i="7"/>
  <c r="A7" i="7"/>
  <c r="B7" i="7"/>
  <c r="C7" i="7"/>
  <c r="D7" i="7"/>
  <c r="E7" i="7"/>
  <c r="F7" i="7"/>
  <c r="S7" i="7"/>
  <c r="T7" i="7"/>
  <c r="U7" i="7"/>
  <c r="AN7" i="7"/>
  <c r="AQ7" i="7" s="1"/>
  <c r="AT7" i="7" s="1"/>
  <c r="AW7" i="7" s="1"/>
  <c r="AZ7" i="7" s="1"/>
  <c r="AO7" i="7"/>
  <c r="AP7" i="7"/>
  <c r="BO7" i="7"/>
  <c r="CD7" i="7"/>
  <c r="CV7" i="7"/>
  <c r="DN7" i="7"/>
  <c r="A8" i="7"/>
  <c r="B8" i="7"/>
  <c r="C8" i="7"/>
  <c r="D8" i="7"/>
  <c r="E8" i="7"/>
  <c r="F8" i="7"/>
  <c r="S8" i="7"/>
  <c r="Y8" i="7" s="1"/>
  <c r="AB8" i="7" s="1"/>
  <c r="T8" i="7"/>
  <c r="U8" i="7"/>
  <c r="AN8" i="7"/>
  <c r="AO8" i="7"/>
  <c r="AP8" i="7"/>
  <c r="BO8" i="7"/>
  <c r="CD8" i="7"/>
  <c r="CV8" i="7"/>
  <c r="DN8" i="7"/>
  <c r="A9" i="7"/>
  <c r="B9" i="7"/>
  <c r="C9" i="7"/>
  <c r="D9" i="7"/>
  <c r="E9" i="7"/>
  <c r="F9" i="7"/>
  <c r="S9" i="7"/>
  <c r="Y9" i="7" s="1"/>
  <c r="AB9" i="7" s="1"/>
  <c r="AE9" i="7" s="1"/>
  <c r="AH9" i="7" s="1"/>
  <c r="T9" i="7"/>
  <c r="U9" i="7"/>
  <c r="AN9" i="7"/>
  <c r="AQ9" i="7" s="1"/>
  <c r="AT9" i="7" s="1"/>
  <c r="AO9" i="7"/>
  <c r="AP9" i="7"/>
  <c r="BO9" i="7"/>
  <c r="CD9" i="7"/>
  <c r="CV9" i="7"/>
  <c r="DN9" i="7"/>
  <c r="AP1" i="7"/>
  <c r="AO1" i="7"/>
  <c r="AN1" i="7"/>
  <c r="AQ1" i="7" s="1"/>
  <c r="AT1" i="7" s="1"/>
  <c r="U1" i="7"/>
  <c r="T1" i="7"/>
  <c r="S1" i="7"/>
  <c r="Z1" i="7" s="1"/>
  <c r="DN1" i="7"/>
  <c r="CV1" i="7"/>
  <c r="CD1" i="7"/>
  <c r="BO1" i="7"/>
  <c r="F1" i="7"/>
  <c r="E1" i="7"/>
  <c r="D1" i="7"/>
  <c r="C1" i="7"/>
  <c r="B1" i="7"/>
  <c r="A1" i="7"/>
  <c r="CE37" i="7" l="1"/>
  <c r="CJ37" i="7" s="1"/>
  <c r="DW37" i="7" s="1"/>
  <c r="Q42" i="7"/>
  <c r="V42" i="7" s="1"/>
  <c r="CG37" i="7"/>
  <c r="CL37" i="7" s="1"/>
  <c r="CJ9" i="7"/>
  <c r="DV5" i="7"/>
  <c r="AR6" i="7"/>
  <c r="AS6" i="7" s="1"/>
  <c r="AV6" i="7" s="1"/>
  <c r="Y6" i="7"/>
  <c r="AB6" i="7" s="1"/>
  <c r="AE6" i="7" s="1"/>
  <c r="AH6" i="7" s="1"/>
  <c r="CN6" i="7" s="1"/>
  <c r="CZ6" i="7" s="1"/>
  <c r="CW6" i="7" s="1"/>
  <c r="DB6" i="7" s="1"/>
  <c r="Z4" i="7"/>
  <c r="AC4" i="7" s="1"/>
  <c r="AF4" i="7" s="1"/>
  <c r="G8" i="7"/>
  <c r="J8" i="7" s="1"/>
  <c r="M8" i="7" s="1"/>
  <c r="P8" i="7" s="1"/>
  <c r="DU5" i="7"/>
  <c r="CJ8" i="7"/>
  <c r="G7" i="7"/>
  <c r="J7" i="7" s="1"/>
  <c r="M7" i="7" s="1"/>
  <c r="P7" i="7" s="1"/>
  <c r="Z9" i="7"/>
  <c r="AA9" i="7" s="1"/>
  <c r="AD9" i="7" s="1"/>
  <c r="AR4" i="7"/>
  <c r="AU4" i="7" s="1"/>
  <c r="AX4" i="7" s="1"/>
  <c r="G9" i="7"/>
  <c r="J9" i="7" s="1"/>
  <c r="M9" i="7" s="1"/>
  <c r="P9" i="7" s="1"/>
  <c r="Z8" i="7"/>
  <c r="AC8" i="7" s="1"/>
  <c r="AF8" i="7" s="1"/>
  <c r="AR7" i="7"/>
  <c r="AS7" i="7" s="1"/>
  <c r="AV7" i="7" s="1"/>
  <c r="AC6" i="7"/>
  <c r="H9" i="7"/>
  <c r="I9" i="7" s="1"/>
  <c r="L9" i="7" s="1"/>
  <c r="DT9" i="7"/>
  <c r="H5" i="7"/>
  <c r="I5" i="7" s="1"/>
  <c r="L5" i="7" s="1"/>
  <c r="H7" i="7"/>
  <c r="G5" i="7"/>
  <c r="J5" i="7" s="1"/>
  <c r="M5" i="7" s="1"/>
  <c r="P5" i="7" s="1"/>
  <c r="G3" i="7"/>
  <c r="J3" i="7" s="1"/>
  <c r="M3" i="7" s="1"/>
  <c r="P3" i="7" s="1"/>
  <c r="AR3" i="7"/>
  <c r="AU3" i="7" s="1"/>
  <c r="AX3" i="7" s="1"/>
  <c r="AR1" i="7"/>
  <c r="AU1" i="7" s="1"/>
  <c r="AX1" i="7" s="1"/>
  <c r="Z3" i="7"/>
  <c r="AC3" i="7" s="1"/>
  <c r="AF3" i="7" s="1"/>
  <c r="AE8" i="7"/>
  <c r="AH8" i="7" s="1"/>
  <c r="AW9" i="7"/>
  <c r="AZ9" i="7" s="1"/>
  <c r="BC7" i="7"/>
  <c r="H8" i="7"/>
  <c r="AW4" i="7"/>
  <c r="AZ4" i="7" s="1"/>
  <c r="AE4" i="7"/>
  <c r="AH4" i="7" s="1"/>
  <c r="H6" i="7"/>
  <c r="G6" i="7"/>
  <c r="J6" i="7" s="1"/>
  <c r="CK4" i="7"/>
  <c r="CL4" i="7"/>
  <c r="DT4" i="7"/>
  <c r="DU4" i="7"/>
  <c r="DV4" i="7"/>
  <c r="CN3" i="7"/>
  <c r="AR9" i="7"/>
  <c r="G4" i="7"/>
  <c r="J4" i="7" s="1"/>
  <c r="H4" i="7"/>
  <c r="DU9" i="7"/>
  <c r="CL9" i="7"/>
  <c r="DV9" i="7"/>
  <c r="Y7" i="7"/>
  <c r="AB7" i="7" s="1"/>
  <c r="Z7" i="7"/>
  <c r="CJ4" i="7"/>
  <c r="AQ8" i="7"/>
  <c r="AT8" i="7" s="1"/>
  <c r="AR8" i="7"/>
  <c r="BC3" i="7"/>
  <c r="DF3" i="7"/>
  <c r="CK9" i="7"/>
  <c r="BC6" i="7"/>
  <c r="AR2" i="7"/>
  <c r="Y2" i="7"/>
  <c r="AB2" i="7" s="1"/>
  <c r="Z2" i="7"/>
  <c r="AQ5" i="7"/>
  <c r="AT5" i="7" s="1"/>
  <c r="AR5" i="7"/>
  <c r="Z5" i="7"/>
  <c r="G2" i="7"/>
  <c r="J2" i="7" s="1"/>
  <c r="H2" i="7"/>
  <c r="H3" i="7"/>
  <c r="AA6" i="7"/>
  <c r="AD6" i="7" s="1"/>
  <c r="AE5" i="7"/>
  <c r="AH5" i="7" s="1"/>
  <c r="DT5" i="7"/>
  <c r="DT1" i="7"/>
  <c r="AC1" i="7"/>
  <c r="Y1" i="7"/>
  <c r="AB1" i="7" s="1"/>
  <c r="AW1" i="7"/>
  <c r="AZ1" i="7" s="1"/>
  <c r="DU1" i="7"/>
  <c r="AA1" i="7"/>
  <c r="AD1" i="7" s="1"/>
  <c r="H1" i="7"/>
  <c r="I1" i="7" s="1"/>
  <c r="L1" i="7" s="1"/>
  <c r="G1" i="7"/>
  <c r="J1" i="7" s="1"/>
  <c r="H15" i="13" l="1"/>
  <c r="X42" i="7"/>
  <c r="W42" i="7" s="1"/>
  <c r="CQ37" i="7"/>
  <c r="CR37" i="7" s="1"/>
  <c r="CS37" i="7" s="1"/>
  <c r="CT37" i="7" s="1"/>
  <c r="DY37" i="7"/>
  <c r="AA4" i="7"/>
  <c r="AD4" i="7" s="1"/>
  <c r="AG4" i="7" s="1"/>
  <c r="AJ4" i="7" s="1"/>
  <c r="AS3" i="7"/>
  <c r="AV3" i="7" s="1"/>
  <c r="AY3" i="7" s="1"/>
  <c r="BB3" i="7" s="1"/>
  <c r="DF6" i="7"/>
  <c r="DR6" i="7" s="1"/>
  <c r="DO6" i="7" s="1"/>
  <c r="DT6" i="7" s="1"/>
  <c r="AA8" i="7"/>
  <c r="AD8" i="7" s="1"/>
  <c r="AG8" i="7" s="1"/>
  <c r="AJ8" i="7" s="1"/>
  <c r="AC9" i="7"/>
  <c r="AF9" i="7" s="1"/>
  <c r="AI9" i="7" s="1"/>
  <c r="AU6" i="7"/>
  <c r="AX6" i="7" s="1"/>
  <c r="AY6" i="7" s="1"/>
  <c r="BB6" i="7" s="1"/>
  <c r="AS1" i="7"/>
  <c r="AV1" i="7" s="1"/>
  <c r="AY1" i="7" s="1"/>
  <c r="BB1" i="7" s="1"/>
  <c r="K5" i="7"/>
  <c r="N5" i="7" s="1"/>
  <c r="K9" i="7"/>
  <c r="N9" i="7" s="1"/>
  <c r="AF6" i="7"/>
  <c r="AI6" i="7" s="1"/>
  <c r="AU7" i="7"/>
  <c r="AX7" i="7" s="1"/>
  <c r="AY7" i="7" s="1"/>
  <c r="BB7" i="7" s="1"/>
  <c r="AS4" i="7"/>
  <c r="AV4" i="7" s="1"/>
  <c r="AY4" i="7" s="1"/>
  <c r="BB4" i="7" s="1"/>
  <c r="A20" i="7"/>
  <c r="AF1" i="7"/>
  <c r="AI1" i="7" s="1"/>
  <c r="A17" i="7"/>
  <c r="A19" i="7"/>
  <c r="AA3" i="7"/>
  <c r="AD3" i="7" s="1"/>
  <c r="AG3" i="7" s="1"/>
  <c r="AJ3" i="7" s="1"/>
  <c r="A21" i="7"/>
  <c r="DZ9" i="7"/>
  <c r="I7" i="7"/>
  <c r="L7" i="7" s="1"/>
  <c r="K7" i="7"/>
  <c r="N7" i="7" s="1"/>
  <c r="Q7" i="7" s="1"/>
  <c r="A15" i="7"/>
  <c r="K8" i="7"/>
  <c r="N8" i="7" s="1"/>
  <c r="Q8" i="7" s="1"/>
  <c r="I8" i="7"/>
  <c r="L8" i="7" s="1"/>
  <c r="BA3" i="7"/>
  <c r="AC7" i="7"/>
  <c r="AF7" i="7" s="1"/>
  <c r="AA7" i="7"/>
  <c r="AD7" i="7" s="1"/>
  <c r="M6" i="7"/>
  <c r="P6" i="7" s="1"/>
  <c r="AA5" i="7"/>
  <c r="AD5" i="7" s="1"/>
  <c r="AC5" i="7"/>
  <c r="AF5" i="7" s="1"/>
  <c r="AE7" i="7"/>
  <c r="AH7" i="7" s="1"/>
  <c r="I6" i="7"/>
  <c r="L6" i="7" s="1"/>
  <c r="K6" i="7"/>
  <c r="N6" i="7" s="1"/>
  <c r="Q6" i="7" s="1"/>
  <c r="DR3" i="7"/>
  <c r="DO3" i="7" s="1"/>
  <c r="DT3" i="7" s="1"/>
  <c r="AS9" i="7"/>
  <c r="AV9" i="7" s="1"/>
  <c r="AU9" i="7"/>
  <c r="AX9" i="7" s="1"/>
  <c r="AI4" i="7"/>
  <c r="AS5" i="7"/>
  <c r="AV5" i="7" s="1"/>
  <c r="AU5" i="7"/>
  <c r="AX5" i="7" s="1"/>
  <c r="AS8" i="7"/>
  <c r="AV8" i="7" s="1"/>
  <c r="AU8" i="7"/>
  <c r="AX8" i="7" s="1"/>
  <c r="K4" i="7"/>
  <c r="N4" i="7" s="1"/>
  <c r="Q4" i="7" s="1"/>
  <c r="I4" i="7"/>
  <c r="L4" i="7" s="1"/>
  <c r="CN4" i="7"/>
  <c r="DF9" i="7"/>
  <c r="BC9" i="7"/>
  <c r="K2" i="7"/>
  <c r="N2" i="7" s="1"/>
  <c r="Q2" i="7" s="1"/>
  <c r="I2" i="7"/>
  <c r="L2" i="7" s="1"/>
  <c r="AW5" i="7"/>
  <c r="AZ5" i="7" s="1"/>
  <c r="AS2" i="7"/>
  <c r="AV2" i="7" s="1"/>
  <c r="AU2" i="7"/>
  <c r="AX2" i="7" s="1"/>
  <c r="AW8" i="7"/>
  <c r="AZ8" i="7" s="1"/>
  <c r="M4" i="7"/>
  <c r="P4" i="7" s="1"/>
  <c r="BA4" i="7"/>
  <c r="M2" i="7"/>
  <c r="P2" i="7" s="1"/>
  <c r="AA2" i="7"/>
  <c r="AD2" i="7" s="1"/>
  <c r="AC2" i="7"/>
  <c r="AF2" i="7" s="1"/>
  <c r="AI3" i="7"/>
  <c r="DF4" i="7"/>
  <c r="BC4" i="7"/>
  <c r="AI8" i="7"/>
  <c r="CZ3" i="7"/>
  <c r="I3" i="7"/>
  <c r="L3" i="7" s="1"/>
  <c r="K3" i="7"/>
  <c r="N3" i="7" s="1"/>
  <c r="Q3" i="7" s="1"/>
  <c r="AE2" i="7"/>
  <c r="AH2" i="7" s="1"/>
  <c r="CN9" i="7"/>
  <c r="AE1" i="7"/>
  <c r="AH1" i="7" s="1"/>
  <c r="CN1" i="7" s="1"/>
  <c r="CZ1" i="7" s="1"/>
  <c r="BC1" i="7"/>
  <c r="BA1" i="7"/>
  <c r="K1" i="7"/>
  <c r="N1" i="7" s="1"/>
  <c r="Q1" i="7" s="1"/>
  <c r="M1" i="7"/>
  <c r="P1" i="7" s="1"/>
  <c r="I15" i="13" l="1"/>
  <c r="B17" i="13" s="1"/>
  <c r="AG9" i="7"/>
  <c r="AJ9" i="7" s="1"/>
  <c r="AG1" i="7"/>
  <c r="AJ1" i="7" s="1"/>
  <c r="CP1" i="7" s="1"/>
  <c r="BA7" i="7"/>
  <c r="BD7" i="7" s="1"/>
  <c r="BA6" i="7"/>
  <c r="CO6" i="7" s="1"/>
  <c r="DA6" i="7" s="1"/>
  <c r="CX6" i="7" s="1"/>
  <c r="DC6" i="7" s="1"/>
  <c r="A14" i="7"/>
  <c r="A26" i="7" s="1"/>
  <c r="O9" i="7"/>
  <c r="R9" i="7" s="1"/>
  <c r="Q9" i="7"/>
  <c r="O5" i="7"/>
  <c r="R5" i="7" s="1"/>
  <c r="Q5" i="7"/>
  <c r="O7" i="7"/>
  <c r="R7" i="7" s="1"/>
  <c r="CO3" i="7"/>
  <c r="DA3" i="7" s="1"/>
  <c r="CX3" i="7" s="1"/>
  <c r="DC3" i="7" s="1"/>
  <c r="AG6" i="7"/>
  <c r="AJ6" i="7" s="1"/>
  <c r="CP6" i="7" s="1"/>
  <c r="CO1" i="7"/>
  <c r="DA1" i="7" s="1"/>
  <c r="CX1" i="7" s="1"/>
  <c r="DC1" i="7" s="1"/>
  <c r="A18" i="7"/>
  <c r="D15" i="7"/>
  <c r="G15" i="7" s="1"/>
  <c r="A27" i="7"/>
  <c r="D19" i="7"/>
  <c r="A31" i="7"/>
  <c r="A16" i="7"/>
  <c r="B19" i="7"/>
  <c r="A29" i="7"/>
  <c r="D17" i="7"/>
  <c r="D14" i="7"/>
  <c r="G14" i="7" s="1"/>
  <c r="EC9" i="7"/>
  <c r="ES9" i="7"/>
  <c r="D21" i="7"/>
  <c r="A33" i="7"/>
  <c r="D20" i="7"/>
  <c r="A32" i="7"/>
  <c r="A13" i="7"/>
  <c r="CP3" i="7"/>
  <c r="O6" i="7"/>
  <c r="R6" i="7" s="1"/>
  <c r="O2" i="7"/>
  <c r="R2" i="7" s="1"/>
  <c r="B14" i="7"/>
  <c r="BA8" i="7"/>
  <c r="AY8" i="7"/>
  <c r="BB8" i="7" s="1"/>
  <c r="CP8" i="7" s="1"/>
  <c r="BD4" i="7"/>
  <c r="DG4" i="7"/>
  <c r="O4" i="7"/>
  <c r="R4" i="7" s="1"/>
  <c r="CO4" i="7"/>
  <c r="AG5" i="7"/>
  <c r="AJ5" i="7" s="1"/>
  <c r="AI5" i="7"/>
  <c r="BD3" i="7"/>
  <c r="DG3" i="7"/>
  <c r="DS3" i="7" s="1"/>
  <c r="AG2" i="7"/>
  <c r="AJ2" i="7" s="1"/>
  <c r="AI2" i="7"/>
  <c r="CP4" i="7"/>
  <c r="CQ4" i="7" s="1"/>
  <c r="CR4" i="7" s="1"/>
  <c r="BE3" i="7"/>
  <c r="DH3" i="7"/>
  <c r="CW3" i="7"/>
  <c r="DB3" i="7" s="1"/>
  <c r="CZ4" i="7"/>
  <c r="CW4" i="7" s="1"/>
  <c r="DB4" i="7" s="1"/>
  <c r="DW4" i="7" s="1"/>
  <c r="DZ4" i="7" s="1"/>
  <c r="DF5" i="7"/>
  <c r="BC5" i="7"/>
  <c r="CN2" i="7"/>
  <c r="DF2" i="7"/>
  <c r="AI7" i="7"/>
  <c r="AG7" i="7"/>
  <c r="AJ7" i="7" s="1"/>
  <c r="CP7" i="7" s="1"/>
  <c r="DR4" i="7"/>
  <c r="DO4" i="7" s="1"/>
  <c r="CN5" i="7"/>
  <c r="CN7" i="7"/>
  <c r="DF7" i="7"/>
  <c r="O8" i="7"/>
  <c r="R8" i="7" s="1"/>
  <c r="AY5" i="7"/>
  <c r="BB5" i="7" s="1"/>
  <c r="BA5" i="7"/>
  <c r="CZ9" i="7"/>
  <c r="BC8" i="7"/>
  <c r="DF8" i="7"/>
  <c r="AY9" i="7"/>
  <c r="BB9" i="7" s="1"/>
  <c r="BA9" i="7"/>
  <c r="CO9" i="7" s="1"/>
  <c r="CN8" i="7"/>
  <c r="O3" i="7"/>
  <c r="R3" i="7" s="1"/>
  <c r="BA2" i="7"/>
  <c r="AY2" i="7"/>
  <c r="BB2" i="7" s="1"/>
  <c r="BE4" i="7"/>
  <c r="DH4" i="7"/>
  <c r="BE6" i="7"/>
  <c r="DR9" i="7"/>
  <c r="DO9" i="7" s="1"/>
  <c r="BE7" i="7"/>
  <c r="DF1" i="7"/>
  <c r="DR1" i="7" s="1"/>
  <c r="CW1" i="7"/>
  <c r="DB1" i="7" s="1"/>
  <c r="DG1" i="7"/>
  <c r="BD1" i="7"/>
  <c r="BE1" i="7"/>
  <c r="B13" i="7"/>
  <c r="O1" i="7"/>
  <c r="R1" i="7" s="1"/>
  <c r="AM39" i="9" l="1"/>
  <c r="EY9" i="7" s="1"/>
  <c r="FR9" i="7" s="1"/>
  <c r="A39" i="9"/>
  <c r="DH1" i="7"/>
  <c r="DI1" i="7" s="1"/>
  <c r="DJ1" i="7" s="1"/>
  <c r="DK1" i="7" s="1"/>
  <c r="C49" i="7"/>
  <c r="C54" i="7"/>
  <c r="BD6" i="7"/>
  <c r="DG6" i="7"/>
  <c r="DS6" i="7" s="1"/>
  <c r="DP6" i="7" s="1"/>
  <c r="DU6" i="7" s="1"/>
  <c r="CO7" i="7"/>
  <c r="CP9" i="7"/>
  <c r="CQ9" i="7" s="1"/>
  <c r="CR9" i="7" s="1"/>
  <c r="CS9" i="7" s="1"/>
  <c r="CT9" i="7" s="1"/>
  <c r="C56" i="7"/>
  <c r="C55" i="7"/>
  <c r="C53" i="7"/>
  <c r="C52" i="7"/>
  <c r="C51" i="7"/>
  <c r="C50" i="7"/>
  <c r="C48" i="7"/>
  <c r="CS4" i="7"/>
  <c r="CT4" i="7" s="1"/>
  <c r="C17" i="7"/>
  <c r="C29" i="7" s="1"/>
  <c r="C21" i="7"/>
  <c r="C33" i="7" s="1"/>
  <c r="EB9" i="7"/>
  <c r="EU9" i="7" s="1"/>
  <c r="B17" i="7"/>
  <c r="B29" i="7" s="1"/>
  <c r="C14" i="7"/>
  <c r="C26" i="7" s="1"/>
  <c r="EA9" i="7"/>
  <c r="ED9" i="7" s="1"/>
  <c r="B21" i="7"/>
  <c r="B33" i="7" s="1"/>
  <c r="C19" i="7"/>
  <c r="C31" i="7" s="1"/>
  <c r="DH6" i="7"/>
  <c r="DI6" i="7" s="1"/>
  <c r="DJ6" i="7" s="1"/>
  <c r="CY6" i="7"/>
  <c r="DD6" i="7" s="1"/>
  <c r="E14" i="7"/>
  <c r="H14" i="7" s="1"/>
  <c r="B26" i="7"/>
  <c r="C16" i="7"/>
  <c r="D27" i="7"/>
  <c r="E13" i="7"/>
  <c r="B25" i="7"/>
  <c r="C18" i="7"/>
  <c r="B18" i="7"/>
  <c r="EC4" i="7"/>
  <c r="A28" i="7"/>
  <c r="D16" i="7"/>
  <c r="D13" i="7"/>
  <c r="A25" i="7"/>
  <c r="B20" i="7"/>
  <c r="CO5" i="7"/>
  <c r="W20" i="7"/>
  <c r="G20" i="7"/>
  <c r="D26" i="7"/>
  <c r="T26" i="7"/>
  <c r="G17" i="7"/>
  <c r="D32" i="7"/>
  <c r="T32" i="7"/>
  <c r="DH7" i="7"/>
  <c r="DI7" i="7" s="1"/>
  <c r="DJ7" i="7" s="1"/>
  <c r="C20" i="7"/>
  <c r="CP5" i="7"/>
  <c r="D33" i="7"/>
  <c r="T33" i="7"/>
  <c r="D29" i="7"/>
  <c r="W21" i="7"/>
  <c r="G21" i="7"/>
  <c r="D31" i="7"/>
  <c r="B16" i="7"/>
  <c r="B31" i="7"/>
  <c r="E19" i="7"/>
  <c r="G19" i="7"/>
  <c r="A30" i="7"/>
  <c r="D18" i="7"/>
  <c r="C15" i="7"/>
  <c r="B15" i="7"/>
  <c r="C13" i="7"/>
  <c r="CY3" i="7"/>
  <c r="DD3" i="7" s="1"/>
  <c r="DP3" i="7"/>
  <c r="DU3" i="7" s="1"/>
  <c r="BI6" i="7"/>
  <c r="BJ6" i="7" s="1"/>
  <c r="DI4" i="7"/>
  <c r="DJ4" i="7" s="1"/>
  <c r="DK4" i="7" s="1"/>
  <c r="DR8" i="7"/>
  <c r="DR7" i="7"/>
  <c r="DO7" i="7" s="1"/>
  <c r="DT7" i="7" s="1"/>
  <c r="CZ2" i="7"/>
  <c r="BE8" i="7"/>
  <c r="DH8" i="7"/>
  <c r="BI4" i="7"/>
  <c r="BJ4" i="7" s="1"/>
  <c r="BK4" i="7" s="1"/>
  <c r="CZ7" i="7"/>
  <c r="BD8" i="7"/>
  <c r="DG8" i="7"/>
  <c r="DG9" i="7"/>
  <c r="DS9" i="7" s="1"/>
  <c r="BD9" i="7"/>
  <c r="BI7" i="7"/>
  <c r="BJ7" i="7" s="1"/>
  <c r="BK7" i="7" s="1"/>
  <c r="DA9" i="7"/>
  <c r="DG7" i="7"/>
  <c r="CW9" i="7"/>
  <c r="DB9" i="7" s="1"/>
  <c r="DW9" i="7" s="1"/>
  <c r="CO2" i="7"/>
  <c r="BD5" i="7"/>
  <c r="DG5" i="7"/>
  <c r="DS4" i="7"/>
  <c r="DQ4" i="7" s="1"/>
  <c r="DA4" i="7"/>
  <c r="CY4" i="7" s="1"/>
  <c r="DD4" i="7" s="1"/>
  <c r="DY4" i="7" s="1"/>
  <c r="EB4" i="7" s="1"/>
  <c r="CP2" i="7"/>
  <c r="BD2" i="7"/>
  <c r="DG2" i="7"/>
  <c r="DH9" i="7"/>
  <c r="BE9" i="7"/>
  <c r="CZ5" i="7"/>
  <c r="DR5" i="7"/>
  <c r="DO5" i="7" s="1"/>
  <c r="BE2" i="7"/>
  <c r="DH2" i="7"/>
  <c r="CZ8" i="7"/>
  <c r="DH5" i="7"/>
  <c r="BE5" i="7"/>
  <c r="CO8" i="7"/>
  <c r="DI3" i="7"/>
  <c r="DJ3" i="7" s="1"/>
  <c r="DK3" i="7" s="1"/>
  <c r="DQ3" i="7"/>
  <c r="DV3" i="7" s="1"/>
  <c r="DR2" i="7"/>
  <c r="BI3" i="7"/>
  <c r="BJ3" i="7" s="1"/>
  <c r="BK3" i="7" s="1"/>
  <c r="DS1" i="7"/>
  <c r="DP1" i="7" s="1"/>
  <c r="BI1" i="7"/>
  <c r="BJ1" i="7" s="1"/>
  <c r="BK1" i="7" s="1"/>
  <c r="DO1" i="7"/>
  <c r="CY1" i="7"/>
  <c r="DD1" i="7" s="1"/>
  <c r="FB9" i="7" l="1"/>
  <c r="GW9" i="7"/>
  <c r="AO39" i="9"/>
  <c r="FA9" i="7" s="1"/>
  <c r="FT9" i="7" s="1"/>
  <c r="C39" i="9"/>
  <c r="F14" i="7"/>
  <c r="I14" i="7" s="1"/>
  <c r="L14" i="7" s="1"/>
  <c r="M14" i="7" s="1"/>
  <c r="N14" i="7" s="1"/>
  <c r="K14" i="7" s="1"/>
  <c r="S14" i="7" s="1"/>
  <c r="X14" i="7" s="1"/>
  <c r="BK6" i="7"/>
  <c r="F21" i="7"/>
  <c r="Y21" i="7" s="1"/>
  <c r="DK6" i="7"/>
  <c r="DL6" i="7" s="1"/>
  <c r="DA7" i="7"/>
  <c r="CX7" i="7" s="1"/>
  <c r="DC7" i="7" s="1"/>
  <c r="CY9" i="7"/>
  <c r="DD9" i="7" s="1"/>
  <c r="DY9" i="7" s="1"/>
  <c r="E21" i="7"/>
  <c r="X21" i="7" s="1"/>
  <c r="F17" i="7"/>
  <c r="I17" i="7" s="1"/>
  <c r="EE9" i="7"/>
  <c r="EH9" i="7" s="1"/>
  <c r="EI9" i="7" s="1"/>
  <c r="EJ9" i="7" s="1"/>
  <c r="DQ6" i="7"/>
  <c r="DV6" i="7" s="1"/>
  <c r="ET9" i="7"/>
  <c r="E17" i="7"/>
  <c r="H17" i="7" s="1"/>
  <c r="F19" i="7"/>
  <c r="I19" i="7" s="1"/>
  <c r="H13" i="7"/>
  <c r="DA5" i="7"/>
  <c r="CY5" i="7" s="1"/>
  <c r="DD5" i="7" s="1"/>
  <c r="CW5" i="7"/>
  <c r="DB5" i="7" s="1"/>
  <c r="DS8" i="7"/>
  <c r="DP8" i="7" s="1"/>
  <c r="DU8" i="7" s="1"/>
  <c r="CX9" i="7"/>
  <c r="DC9" i="7" s="1"/>
  <c r="DX9" i="7" s="1"/>
  <c r="F13" i="7"/>
  <c r="I13" i="7" s="1"/>
  <c r="L13" i="7" s="1"/>
  <c r="M13" i="7" s="1"/>
  <c r="C25" i="7"/>
  <c r="F15" i="7"/>
  <c r="I15" i="7" s="1"/>
  <c r="L15" i="7" s="1"/>
  <c r="M15" i="7" s="1"/>
  <c r="C27" i="7"/>
  <c r="H19" i="7"/>
  <c r="B32" i="7"/>
  <c r="E20" i="7"/>
  <c r="G16" i="7"/>
  <c r="F26" i="7"/>
  <c r="I26" i="7" s="1"/>
  <c r="J26" i="7" s="1"/>
  <c r="V26" i="7"/>
  <c r="DS5" i="7"/>
  <c r="DQ5" i="7" s="1"/>
  <c r="E31" i="7"/>
  <c r="D25" i="7"/>
  <c r="D28" i="7"/>
  <c r="F31" i="7"/>
  <c r="F33" i="7"/>
  <c r="I33" i="7" s="1"/>
  <c r="J33" i="7" s="1"/>
  <c r="V33" i="7"/>
  <c r="F29" i="7"/>
  <c r="EE4" i="7"/>
  <c r="EH4" i="7" s="1"/>
  <c r="EI4" i="7" s="1"/>
  <c r="F18" i="7"/>
  <c r="C30" i="7"/>
  <c r="F16" i="7"/>
  <c r="C28" i="7"/>
  <c r="DA8" i="7"/>
  <c r="CY8" i="7" s="1"/>
  <c r="DD8" i="7" s="1"/>
  <c r="DP9" i="7"/>
  <c r="G13" i="7"/>
  <c r="G18" i="7"/>
  <c r="DP4" i="7"/>
  <c r="E26" i="7"/>
  <c r="U26" i="7"/>
  <c r="DK7" i="7"/>
  <c r="DL7" i="7" s="1"/>
  <c r="D30" i="7"/>
  <c r="E16" i="7"/>
  <c r="B28" i="7"/>
  <c r="B30" i="7"/>
  <c r="E18" i="7"/>
  <c r="E15" i="7"/>
  <c r="H15" i="7" s="1"/>
  <c r="B27" i="7"/>
  <c r="C32" i="7"/>
  <c r="F20" i="7"/>
  <c r="E25" i="7"/>
  <c r="E33" i="7"/>
  <c r="U33" i="7"/>
  <c r="CX4" i="7"/>
  <c r="DC4" i="7" s="1"/>
  <c r="DX4" i="7" s="1"/>
  <c r="EA4" i="7" s="1"/>
  <c r="ED4" i="7" s="1"/>
  <c r="E29" i="7"/>
  <c r="DS2" i="7"/>
  <c r="DQ2" i="7" s="1"/>
  <c r="DV2" i="7" s="1"/>
  <c r="DA2" i="7"/>
  <c r="CX2" i="7" s="1"/>
  <c r="DC2" i="7" s="1"/>
  <c r="BH7" i="7"/>
  <c r="BH6" i="7"/>
  <c r="BL6" i="7" s="1"/>
  <c r="BM6" i="7" s="1"/>
  <c r="BG6" i="7" s="1"/>
  <c r="DI5" i="7"/>
  <c r="DJ5" i="7" s="1"/>
  <c r="DK5" i="7" s="1"/>
  <c r="BI8" i="7"/>
  <c r="CW8" i="7"/>
  <c r="DB8" i="7" s="1"/>
  <c r="BH3" i="7"/>
  <c r="BL3" i="7" s="1"/>
  <c r="BM3" i="7" s="1"/>
  <c r="BG3" i="7" s="1"/>
  <c r="DI2" i="7"/>
  <c r="DJ2" i="7" s="1"/>
  <c r="DK2" i="7" s="1"/>
  <c r="DO2" i="7"/>
  <c r="DT2" i="7" s="1"/>
  <c r="BI2" i="7"/>
  <c r="BJ2" i="7" s="1"/>
  <c r="BK2" i="7" s="1"/>
  <c r="CW7" i="7"/>
  <c r="DB7" i="7" s="1"/>
  <c r="CW2" i="7"/>
  <c r="DB2" i="7" s="1"/>
  <c r="BI9" i="7"/>
  <c r="BJ9" i="7" s="1"/>
  <c r="BK9" i="7" s="1"/>
  <c r="DQ9" i="7"/>
  <c r="DI9" i="7"/>
  <c r="DJ9" i="7" s="1"/>
  <c r="DK9" i="7" s="1"/>
  <c r="DL9" i="7" s="1"/>
  <c r="DS7" i="7"/>
  <c r="DQ7" i="7" s="1"/>
  <c r="DV7" i="7" s="1"/>
  <c r="BH4" i="7"/>
  <c r="BL4" i="7" s="1"/>
  <c r="BM4" i="7" s="1"/>
  <c r="BG4" i="7" s="1"/>
  <c r="BI5" i="7"/>
  <c r="BJ5" i="7" s="1"/>
  <c r="BK5" i="7" s="1"/>
  <c r="DI8" i="7"/>
  <c r="DJ8" i="7" s="1"/>
  <c r="DK8" i="7" s="1"/>
  <c r="DL8" i="7" s="1"/>
  <c r="DO8" i="7"/>
  <c r="DT8" i="7" s="1"/>
  <c r="DQ1" i="7"/>
  <c r="DV1" i="7" s="1"/>
  <c r="BH1" i="7"/>
  <c r="BL1" i="7" s="1"/>
  <c r="BM1" i="7" s="1"/>
  <c r="BG1" i="7" s="1"/>
  <c r="FD9" i="7" l="1"/>
  <c r="FG9" i="7" s="1"/>
  <c r="FH9" i="7" s="1"/>
  <c r="GY9" i="7"/>
  <c r="HB9" i="7" s="1"/>
  <c r="HC9" i="7" s="1"/>
  <c r="AN39" i="9"/>
  <c r="EZ9" i="7" s="1"/>
  <c r="B39" i="9"/>
  <c r="G39" i="9"/>
  <c r="H39" i="9" s="1"/>
  <c r="I21" i="7"/>
  <c r="L21" i="7" s="1"/>
  <c r="M21" i="7" s="1"/>
  <c r="DW8" i="7"/>
  <c r="DZ8" i="7" s="1"/>
  <c r="ES8" i="7" s="1"/>
  <c r="DQ8" i="7"/>
  <c r="DV8" i="7" s="1"/>
  <c r="H21" i="7"/>
  <c r="CY7" i="7"/>
  <c r="DD7" i="7" s="1"/>
  <c r="D56" i="7"/>
  <c r="E56" i="7"/>
  <c r="O14" i="7"/>
  <c r="P14" i="7" s="1"/>
  <c r="J14" i="7" s="1"/>
  <c r="R14" i="7" s="1"/>
  <c r="W14" i="7" s="1"/>
  <c r="D49" i="7"/>
  <c r="CX5" i="7"/>
  <c r="DC5" i="7" s="1"/>
  <c r="N13" i="7"/>
  <c r="K13" i="7" s="1"/>
  <c r="S13" i="7" s="1"/>
  <c r="X13" i="7" s="1"/>
  <c r="DL5" i="7"/>
  <c r="DP5" i="7"/>
  <c r="E28" i="7"/>
  <c r="I16" i="7"/>
  <c r="I31" i="7"/>
  <c r="J31" i="7" s="1"/>
  <c r="K31" i="7" s="1"/>
  <c r="CX8" i="7"/>
  <c r="DC8" i="7" s="1"/>
  <c r="X20" i="7"/>
  <c r="H20" i="7"/>
  <c r="H16" i="7"/>
  <c r="EG9" i="7"/>
  <c r="EO9" i="7" s="1"/>
  <c r="F30" i="7"/>
  <c r="U32" i="7"/>
  <c r="E32" i="7"/>
  <c r="I20" i="7"/>
  <c r="Y20" i="7"/>
  <c r="I18" i="7"/>
  <c r="N15" i="7"/>
  <c r="K15" i="7" s="1"/>
  <c r="S15" i="7" s="1"/>
  <c r="X15" i="7" s="1"/>
  <c r="V32" i="7"/>
  <c r="F32" i="7"/>
  <c r="L17" i="7"/>
  <c r="M17" i="7" s="1"/>
  <c r="N17" i="7" s="1"/>
  <c r="EJ4" i="7"/>
  <c r="I29" i="7"/>
  <c r="J29" i="7" s="1"/>
  <c r="K29" i="7" s="1"/>
  <c r="K26" i="7"/>
  <c r="E27" i="7"/>
  <c r="H18" i="7"/>
  <c r="FW9" i="7"/>
  <c r="FX9" i="7" s="1"/>
  <c r="F27" i="7"/>
  <c r="I27" i="7" s="1"/>
  <c r="J27" i="7" s="1"/>
  <c r="E30" i="7"/>
  <c r="L19" i="7"/>
  <c r="M19" i="7" s="1"/>
  <c r="N19" i="7" s="1"/>
  <c r="K33" i="7"/>
  <c r="F25" i="7"/>
  <c r="F28" i="7"/>
  <c r="I28" i="7" s="1"/>
  <c r="J28" i="7" s="1"/>
  <c r="DP7" i="7"/>
  <c r="DU7" i="7" s="1"/>
  <c r="DP2" i="7"/>
  <c r="DU2" i="7" s="1"/>
  <c r="CY2" i="7"/>
  <c r="DD2" i="7" s="1"/>
  <c r="BH9" i="7"/>
  <c r="BJ8" i="7"/>
  <c r="BK8" i="7" s="1"/>
  <c r="BH2" i="7"/>
  <c r="BL2" i="7" s="1"/>
  <c r="BM2" i="7" s="1"/>
  <c r="BG2" i="7" s="1"/>
  <c r="BS6" i="7"/>
  <c r="BT6" i="7" s="1"/>
  <c r="BS3" i="7"/>
  <c r="BT3" i="7" s="1"/>
  <c r="BH5" i="7"/>
  <c r="BL5" i="7" s="1"/>
  <c r="BM5" i="7" s="1"/>
  <c r="BG5" i="7" s="1"/>
  <c r="BS4" i="7"/>
  <c r="BT4" i="7" s="1"/>
  <c r="BL7" i="7"/>
  <c r="BM7" i="7" s="1"/>
  <c r="BG7" i="7" s="1"/>
  <c r="BS1" i="7"/>
  <c r="BT1" i="7" s="1"/>
  <c r="I39" i="9" l="1"/>
  <c r="GX9" i="7"/>
  <c r="FS9" i="7"/>
  <c r="FY9" i="7" s="1"/>
  <c r="FV9" i="7" s="1"/>
  <c r="GD9" i="7" s="1"/>
  <c r="GL9" i="7" s="1"/>
  <c r="GR9" i="7" s="1"/>
  <c r="FC9" i="7"/>
  <c r="FI9" i="7" s="1"/>
  <c r="FF9" i="7" s="1"/>
  <c r="FN9" i="7" s="1"/>
  <c r="AM38" i="9"/>
  <c r="EY8" i="7" s="1"/>
  <c r="FR8" i="7" s="1"/>
  <c r="A38" i="9"/>
  <c r="F39" i="9"/>
  <c r="J39" i="9" s="1"/>
  <c r="K39" i="9" s="1"/>
  <c r="E39" i="9" s="1"/>
  <c r="HD9" i="7"/>
  <c r="HA9" i="7" s="1"/>
  <c r="HI9" i="7" s="1"/>
  <c r="N21" i="7"/>
  <c r="K21" i="7" s="1"/>
  <c r="S21" i="7" s="1"/>
  <c r="EC8" i="7"/>
  <c r="GN8" i="7"/>
  <c r="E55" i="7"/>
  <c r="D55" i="7"/>
  <c r="U14" i="7"/>
  <c r="V14" i="7" s="1"/>
  <c r="T14" i="7" s="1"/>
  <c r="Y14" i="7" s="1"/>
  <c r="BR4" i="7"/>
  <c r="BX4" i="7" s="1"/>
  <c r="BY4" i="7" s="1"/>
  <c r="BZ4" i="7" s="1"/>
  <c r="BR3" i="7"/>
  <c r="BX3" i="7" s="1"/>
  <c r="BY3" i="7" s="1"/>
  <c r="BZ3" i="7" s="1"/>
  <c r="BR6" i="7"/>
  <c r="BX6" i="7" s="1"/>
  <c r="BY6" i="7" s="1"/>
  <c r="BZ6" i="7" s="1"/>
  <c r="BR1" i="7"/>
  <c r="BX1" i="7" s="1"/>
  <c r="BY1" i="7" s="1"/>
  <c r="BZ1" i="7" s="1"/>
  <c r="DL4" i="7"/>
  <c r="K27" i="7"/>
  <c r="H27" i="7" s="1"/>
  <c r="K28" i="7"/>
  <c r="H28" i="7" s="1"/>
  <c r="P28" i="7" s="1"/>
  <c r="U28" i="7" s="1"/>
  <c r="O15" i="7"/>
  <c r="P15" i="7" s="1"/>
  <c r="J15" i="7" s="1"/>
  <c r="U15" i="7" s="1"/>
  <c r="V15" i="7" s="1"/>
  <c r="T15" i="7" s="1"/>
  <c r="Y15" i="7" s="1"/>
  <c r="I25" i="7"/>
  <c r="J25" i="7" s="1"/>
  <c r="K25" i="7" s="1"/>
  <c r="K19" i="7"/>
  <c r="S19" i="7" s="1"/>
  <c r="X19" i="7" s="1"/>
  <c r="H26" i="7"/>
  <c r="P26" i="7" s="1"/>
  <c r="L16" i="7"/>
  <c r="M16" i="7" s="1"/>
  <c r="N16" i="7" s="1"/>
  <c r="H29" i="7"/>
  <c r="P29" i="7" s="1"/>
  <c r="U29" i="7" s="1"/>
  <c r="I32" i="7"/>
  <c r="J32" i="7" s="1"/>
  <c r="K32" i="7" s="1"/>
  <c r="L18" i="7"/>
  <c r="M18" i="7" s="1"/>
  <c r="N18" i="7" s="1"/>
  <c r="EG4" i="7"/>
  <c r="EO4" i="7" s="1"/>
  <c r="ET4" i="7" s="1"/>
  <c r="I30" i="7"/>
  <c r="J30" i="7" s="1"/>
  <c r="K30" i="7" s="1"/>
  <c r="H33" i="7"/>
  <c r="P33" i="7" s="1"/>
  <c r="K17" i="7"/>
  <c r="S17" i="7" s="1"/>
  <c r="X17" i="7" s="1"/>
  <c r="EK9" i="7"/>
  <c r="EL9" i="7" s="1"/>
  <c r="EF9" i="7" s="1"/>
  <c r="L20" i="7"/>
  <c r="M20" i="7" s="1"/>
  <c r="N20" i="7" s="1"/>
  <c r="H31" i="7"/>
  <c r="P31" i="7" s="1"/>
  <c r="U31" i="7" s="1"/>
  <c r="O13" i="7"/>
  <c r="P13" i="7" s="1"/>
  <c r="J13" i="7" s="1"/>
  <c r="BP3" i="7"/>
  <c r="BV3" i="7" s="1"/>
  <c r="BQ4" i="7"/>
  <c r="BW4" i="7" s="1"/>
  <c r="BP6" i="7"/>
  <c r="BV6" i="7" s="1"/>
  <c r="BQ6" i="7"/>
  <c r="BW6" i="7" s="1"/>
  <c r="BS5" i="7"/>
  <c r="BT5" i="7" s="1"/>
  <c r="BS7" i="7"/>
  <c r="BP7" i="7" s="1"/>
  <c r="BP4" i="7"/>
  <c r="BH8" i="7"/>
  <c r="BQ3" i="7"/>
  <c r="BS2" i="7"/>
  <c r="BT2" i="7" s="1"/>
  <c r="BL9" i="7"/>
  <c r="BM9" i="7" s="1"/>
  <c r="BG9" i="7" s="1"/>
  <c r="BQ1" i="7"/>
  <c r="BW1" i="7" s="1"/>
  <c r="BP1" i="7"/>
  <c r="BV1" i="7" s="1"/>
  <c r="FB8" i="7" l="1"/>
  <c r="GW8" i="7"/>
  <c r="N39" i="9"/>
  <c r="S39" i="9" s="1"/>
  <c r="W39" i="9" s="1"/>
  <c r="Q39" i="9"/>
  <c r="R39" i="9" s="1"/>
  <c r="P39" i="9" s="1"/>
  <c r="GO4" i="7"/>
  <c r="AN34" i="9"/>
  <c r="EZ4" i="7" s="1"/>
  <c r="B34" i="9"/>
  <c r="O39" i="9"/>
  <c r="E49" i="7"/>
  <c r="CA4" i="7"/>
  <c r="CB4" i="7" s="1"/>
  <c r="CA6" i="7"/>
  <c r="CB6" i="7" s="1"/>
  <c r="CA1" i="7"/>
  <c r="CB1" i="7" s="1"/>
  <c r="BR5" i="7"/>
  <c r="BX5" i="7" s="1"/>
  <c r="BY5" i="7" s="1"/>
  <c r="BZ5" i="7" s="1"/>
  <c r="BR2" i="7"/>
  <c r="BX2" i="7" s="1"/>
  <c r="BY2" i="7" s="1"/>
  <c r="BZ2" i="7" s="1"/>
  <c r="R15" i="7"/>
  <c r="W15" i="7" s="1"/>
  <c r="P27" i="7"/>
  <c r="U27" i="7" s="1"/>
  <c r="L27" i="7"/>
  <c r="M27" i="7" s="1"/>
  <c r="G27" i="7" s="1"/>
  <c r="O27" i="7" s="1"/>
  <c r="T27" i="7" s="1"/>
  <c r="L26" i="7"/>
  <c r="M26" i="7" s="1"/>
  <c r="G26" i="7" s="1"/>
  <c r="O26" i="7" s="1"/>
  <c r="HE9" i="7"/>
  <c r="HF9" i="7" s="1"/>
  <c r="GZ9" i="7" s="1"/>
  <c r="HK9" i="7" s="1"/>
  <c r="HL9" i="7" s="1"/>
  <c r="HJ9" i="7" s="1"/>
  <c r="L31" i="7"/>
  <c r="M31" i="7" s="1"/>
  <c r="G31" i="7" s="1"/>
  <c r="R31" i="7" s="1"/>
  <c r="S31" i="7" s="1"/>
  <c r="Q31" i="7" s="1"/>
  <c r="V31" i="7" s="1"/>
  <c r="O21" i="7"/>
  <c r="P21" i="7" s="1"/>
  <c r="J21" i="7" s="1"/>
  <c r="U21" i="7" s="1"/>
  <c r="V21" i="7" s="1"/>
  <c r="T21" i="7" s="1"/>
  <c r="O19" i="7"/>
  <c r="P19" i="7" s="1"/>
  <c r="J19" i="7" s="1"/>
  <c r="U19" i="7" s="1"/>
  <c r="V19" i="7" s="1"/>
  <c r="T19" i="7" s="1"/>
  <c r="Y19" i="7" s="1"/>
  <c r="EK4" i="7"/>
  <c r="EL4" i="7" s="1"/>
  <c r="EF4" i="7" s="1"/>
  <c r="EQ4" i="7" s="1"/>
  <c r="ER4" i="7" s="1"/>
  <c r="EP4" i="7" s="1"/>
  <c r="EU4" i="7" s="1"/>
  <c r="K16" i="7"/>
  <c r="S16" i="7" s="1"/>
  <c r="X16" i="7" s="1"/>
  <c r="K20" i="7"/>
  <c r="S20" i="7" s="1"/>
  <c r="K18" i="7"/>
  <c r="S18" i="7" s="1"/>
  <c r="X18" i="7" s="1"/>
  <c r="H25" i="7"/>
  <c r="P25" i="7" s="1"/>
  <c r="U25" i="7" s="1"/>
  <c r="H30" i="7"/>
  <c r="P30" i="7" s="1"/>
  <c r="U30" i="7" s="1"/>
  <c r="FZ9" i="7"/>
  <c r="GA9" i="7" s="1"/>
  <c r="FU9" i="7" s="1"/>
  <c r="H32" i="7"/>
  <c r="P32" i="7" s="1"/>
  <c r="EQ9" i="7"/>
  <c r="ER9" i="7" s="1"/>
  <c r="EP9" i="7" s="1"/>
  <c r="EN9" i="7"/>
  <c r="L29" i="7"/>
  <c r="M29" i="7" s="1"/>
  <c r="G29" i="7" s="1"/>
  <c r="O17" i="7"/>
  <c r="P17" i="7" s="1"/>
  <c r="J17" i="7" s="1"/>
  <c r="FJ9" i="7"/>
  <c r="FK9" i="7" s="1"/>
  <c r="FE9" i="7" s="1"/>
  <c r="L28" i="7"/>
  <c r="M28" i="7" s="1"/>
  <c r="G28" i="7" s="1"/>
  <c r="L33" i="7"/>
  <c r="M33" i="7" s="1"/>
  <c r="G33" i="7" s="1"/>
  <c r="U13" i="7"/>
  <c r="V13" i="7" s="1"/>
  <c r="T13" i="7" s="1"/>
  <c r="Y13" i="7" s="1"/>
  <c r="R13" i="7"/>
  <c r="W13" i="7" s="1"/>
  <c r="BP2" i="7"/>
  <c r="BV2" i="7" s="1"/>
  <c r="BQ2" i="7"/>
  <c r="BW2" i="7" s="1"/>
  <c r="CE6" i="7"/>
  <c r="CJ6" i="7" s="1"/>
  <c r="DW6" i="7" s="1"/>
  <c r="DZ6" i="7" s="1"/>
  <c r="CH6" i="7"/>
  <c r="CI6" i="7" s="1"/>
  <c r="CG6" i="7" s="1"/>
  <c r="CL6" i="7" s="1"/>
  <c r="BL8" i="7"/>
  <c r="BM8" i="7" s="1"/>
  <c r="BG8" i="7" s="1"/>
  <c r="BQ5" i="7"/>
  <c r="BV4" i="7"/>
  <c r="BV7" i="7"/>
  <c r="CE3" i="7"/>
  <c r="CJ3" i="7" s="1"/>
  <c r="DW3" i="7" s="1"/>
  <c r="DZ3" i="7" s="1"/>
  <c r="EC3" i="7" s="1"/>
  <c r="CH3" i="7"/>
  <c r="BS9" i="7"/>
  <c r="BP9" i="7" s="1"/>
  <c r="BT7" i="7"/>
  <c r="BW3" i="7"/>
  <c r="CA3" i="7" s="1"/>
  <c r="CB3" i="7" s="1"/>
  <c r="BP5" i="7"/>
  <c r="CH1" i="7"/>
  <c r="CI1" i="7" s="1"/>
  <c r="CG1" i="7" s="1"/>
  <c r="CL1" i="7" s="1"/>
  <c r="CE1" i="7"/>
  <c r="CJ1" i="7" s="1"/>
  <c r="DW1" i="7" s="1"/>
  <c r="DZ1" i="7" s="1"/>
  <c r="FC4" i="7" l="1"/>
  <c r="FS4" i="7"/>
  <c r="GX4" i="7"/>
  <c r="V39" i="9"/>
  <c r="U39" i="9" s="1"/>
  <c r="Y39" i="9" s="1"/>
  <c r="T39" i="9"/>
  <c r="X39" i="9" s="1"/>
  <c r="GP4" i="7"/>
  <c r="AO34" i="9"/>
  <c r="FA4" i="7" s="1"/>
  <c r="GY4" i="7" s="1"/>
  <c r="HB4" i="7" s="1"/>
  <c r="HC4" i="7" s="1"/>
  <c r="HD4" i="7" s="1"/>
  <c r="HA4" i="7" s="1"/>
  <c r="HI4" i="7" s="1"/>
  <c r="C34" i="9"/>
  <c r="E48" i="7"/>
  <c r="DL3" i="7"/>
  <c r="EC6" i="7"/>
  <c r="EC1" i="7"/>
  <c r="AA13" i="7"/>
  <c r="CQ6" i="7"/>
  <c r="DY6" i="7"/>
  <c r="EB6" i="7" s="1"/>
  <c r="E50" i="7"/>
  <c r="CA2" i="7"/>
  <c r="CB2" i="7" s="1"/>
  <c r="DY1" i="7"/>
  <c r="EB1" i="7" s="1"/>
  <c r="CQ1" i="7"/>
  <c r="BR7" i="7"/>
  <c r="BX7" i="7" s="1"/>
  <c r="BY7" i="7" s="1"/>
  <c r="BZ7" i="7" s="1"/>
  <c r="HH9" i="7"/>
  <c r="R26" i="7"/>
  <c r="S26" i="7" s="1"/>
  <c r="Q26" i="7" s="1"/>
  <c r="O31" i="7"/>
  <c r="T31" i="7" s="1"/>
  <c r="R27" i="7"/>
  <c r="S27" i="7" s="1"/>
  <c r="Q27" i="7" s="1"/>
  <c r="V27" i="7" s="1"/>
  <c r="EN4" i="7"/>
  <c r="ES4" i="7" s="1"/>
  <c r="X25" i="7"/>
  <c r="L30" i="7"/>
  <c r="M30" i="7" s="1"/>
  <c r="G30" i="7" s="1"/>
  <c r="R30" i="7" s="1"/>
  <c r="S30" i="7" s="1"/>
  <c r="Q30" i="7" s="1"/>
  <c r="V30" i="7" s="1"/>
  <c r="R21" i="7"/>
  <c r="R19" i="7"/>
  <c r="W19" i="7" s="1"/>
  <c r="O16" i="7"/>
  <c r="P16" i="7" s="1"/>
  <c r="J16" i="7" s="1"/>
  <c r="R16" i="7" s="1"/>
  <c r="W16" i="7" s="1"/>
  <c r="O18" i="7"/>
  <c r="P18" i="7" s="1"/>
  <c r="J18" i="7" s="1"/>
  <c r="U18" i="7" s="1"/>
  <c r="V18" i="7" s="1"/>
  <c r="T18" i="7" s="1"/>
  <c r="Y18" i="7" s="1"/>
  <c r="L32" i="7"/>
  <c r="M32" i="7" s="1"/>
  <c r="G32" i="7" s="1"/>
  <c r="R32" i="7" s="1"/>
  <c r="S32" i="7" s="1"/>
  <c r="Q32" i="7" s="1"/>
  <c r="L25" i="7"/>
  <c r="M25" i="7" s="1"/>
  <c r="G25" i="7" s="1"/>
  <c r="O25" i="7" s="1"/>
  <c r="T25" i="7" s="1"/>
  <c r="O20" i="7"/>
  <c r="P20" i="7" s="1"/>
  <c r="J20" i="7" s="1"/>
  <c r="R20" i="7" s="1"/>
  <c r="GC9" i="7"/>
  <c r="GK9" i="7" s="1"/>
  <c r="GQ9" i="7" s="1"/>
  <c r="GF9" i="7"/>
  <c r="GG9" i="7" s="1"/>
  <c r="GE9" i="7" s="1"/>
  <c r="GM9" i="7" s="1"/>
  <c r="GS9" i="7" s="1"/>
  <c r="CF6" i="7"/>
  <c r="CK6" i="7" s="1"/>
  <c r="DX6" i="7" s="1"/>
  <c r="EA6" i="7" s="1"/>
  <c r="FM9" i="7"/>
  <c r="FP9" i="7"/>
  <c r="FQ9" i="7" s="1"/>
  <c r="FO9" i="7" s="1"/>
  <c r="O33" i="7"/>
  <c r="R33" i="7"/>
  <c r="S33" i="7" s="1"/>
  <c r="Q33" i="7" s="1"/>
  <c r="O29" i="7"/>
  <c r="T29" i="7" s="1"/>
  <c r="R29" i="7"/>
  <c r="S29" i="7" s="1"/>
  <c r="Q29" i="7" s="1"/>
  <c r="V29" i="7" s="1"/>
  <c r="O28" i="7"/>
  <c r="T28" i="7" s="1"/>
  <c r="R28" i="7"/>
  <c r="S28" i="7" s="1"/>
  <c r="Q28" i="7" s="1"/>
  <c r="V28" i="7" s="1"/>
  <c r="U17" i="7"/>
  <c r="V17" i="7" s="1"/>
  <c r="R17" i="7"/>
  <c r="W17" i="7" s="1"/>
  <c r="CF1" i="7"/>
  <c r="CK1" i="7" s="1"/>
  <c r="DX1" i="7" s="1"/>
  <c r="EA1" i="7" s="1"/>
  <c r="ED1" i="7" s="1"/>
  <c r="CI3" i="7"/>
  <c r="CG3" i="7" s="1"/>
  <c r="CL3" i="7" s="1"/>
  <c r="BQ7" i="7"/>
  <c r="BW7" i="7" s="1"/>
  <c r="BV9" i="7"/>
  <c r="BV5" i="7"/>
  <c r="CH7" i="7"/>
  <c r="CE7" i="7"/>
  <c r="CJ7" i="7" s="1"/>
  <c r="DW7" i="7" s="1"/>
  <c r="DZ7" i="7" s="1"/>
  <c r="EC7" i="7" s="1"/>
  <c r="CH4" i="7"/>
  <c r="CI4" i="7" s="1"/>
  <c r="CE4" i="7"/>
  <c r="CH2" i="7"/>
  <c r="CI2" i="7" s="1"/>
  <c r="CG2" i="7" s="1"/>
  <c r="CL2" i="7" s="1"/>
  <c r="BW5" i="7"/>
  <c r="CA5" i="7" s="1"/>
  <c r="CB5" i="7" s="1"/>
  <c r="BT9" i="7"/>
  <c r="BS8" i="7"/>
  <c r="GN4" i="7" l="1"/>
  <c r="AM34" i="9"/>
  <c r="EY4" i="7" s="1"/>
  <c r="GW4" i="7" s="1"/>
  <c r="A34" i="9"/>
  <c r="FT4" i="7"/>
  <c r="FW4" i="7" s="1"/>
  <c r="FX4" i="7" s="1"/>
  <c r="FY4" i="7" s="1"/>
  <c r="FV4" i="7" s="1"/>
  <c r="GD4" i="7" s="1"/>
  <c r="GL4" i="7" s="1"/>
  <c r="G34" i="9"/>
  <c r="H34" i="9" s="1"/>
  <c r="I34" i="9" s="1"/>
  <c r="F34" i="9" s="1"/>
  <c r="AB39" i="9"/>
  <c r="AC39" i="9" s="1"/>
  <c r="AD39" i="9" s="1"/>
  <c r="FD4" i="7"/>
  <c r="FG4" i="7" s="1"/>
  <c r="FH4" i="7" s="1"/>
  <c r="FI4" i="7" s="1"/>
  <c r="FF4" i="7" s="1"/>
  <c r="FN4" i="7" s="1"/>
  <c r="GI4" i="7" s="1"/>
  <c r="D54" i="7"/>
  <c r="DL2" i="7"/>
  <c r="E54" i="7"/>
  <c r="EE1" i="7"/>
  <c r="EH1" i="7" s="1"/>
  <c r="EI1" i="7" s="1"/>
  <c r="EJ1" i="7" s="1"/>
  <c r="ED6" i="7"/>
  <c r="CR6" i="7"/>
  <c r="CS6" i="7" s="1"/>
  <c r="CT6" i="7" s="1"/>
  <c r="D52" i="7"/>
  <c r="HE4" i="7"/>
  <c r="D51" i="7"/>
  <c r="CQ3" i="7"/>
  <c r="DY3" i="7"/>
  <c r="EB3" i="7" s="1"/>
  <c r="EE3" i="7" s="1"/>
  <c r="EH3" i="7" s="1"/>
  <c r="EI3" i="7" s="1"/>
  <c r="EE6" i="7"/>
  <c r="EH6" i="7" s="1"/>
  <c r="EI6" i="7" s="1"/>
  <c r="D50" i="7"/>
  <c r="CA7" i="7"/>
  <c r="CB7" i="7" s="1"/>
  <c r="DY2" i="7"/>
  <c r="EB2" i="7" s="1"/>
  <c r="EE2" i="7" s="1"/>
  <c r="EH2" i="7" s="1"/>
  <c r="EI2" i="7" s="1"/>
  <c r="CQ2" i="7"/>
  <c r="BR9" i="7"/>
  <c r="BX9" i="7" s="1"/>
  <c r="BY9" i="7" s="1"/>
  <c r="BZ9" i="7" s="1"/>
  <c r="CR1" i="7"/>
  <c r="CS1" i="7" s="1"/>
  <c r="CT1" i="7" s="1"/>
  <c r="O30" i="7"/>
  <c r="T30" i="7" s="1"/>
  <c r="DL1" i="7"/>
  <c r="U16" i="7"/>
  <c r="V16" i="7" s="1"/>
  <c r="T16" i="7" s="1"/>
  <c r="Y16" i="7" s="1"/>
  <c r="O32" i="7"/>
  <c r="R25" i="7"/>
  <c r="S25" i="7" s="1"/>
  <c r="Q25" i="7" s="1"/>
  <c r="V25" i="7" s="1"/>
  <c r="Y25" i="7" s="1"/>
  <c r="AC25" i="7" s="1"/>
  <c r="AD25" i="7" s="1"/>
  <c r="AE25" i="7" s="1"/>
  <c r="AB25" i="7" s="1"/>
  <c r="AF25" i="7" s="1"/>
  <c r="R18" i="7"/>
  <c r="W18" i="7" s="1"/>
  <c r="U20" i="7"/>
  <c r="V20" i="7" s="1"/>
  <c r="T20" i="7" s="1"/>
  <c r="BQ9" i="7"/>
  <c r="BW9" i="7" s="1"/>
  <c r="CG4" i="7"/>
  <c r="CF4" i="7"/>
  <c r="T17" i="7"/>
  <c r="Y17" i="7" s="1"/>
  <c r="E52" i="7" s="1"/>
  <c r="CF3" i="7"/>
  <c r="CK3" i="7" s="1"/>
  <c r="DX3" i="7" s="1"/>
  <c r="EA3" i="7" s="1"/>
  <c r="ED3" i="7" s="1"/>
  <c r="CF2" i="7"/>
  <c r="CK2" i="7" s="1"/>
  <c r="DX2" i="7" s="1"/>
  <c r="EA2" i="7" s="1"/>
  <c r="CE2" i="7"/>
  <c r="CJ2" i="7" s="1"/>
  <c r="DW2" i="7" s="1"/>
  <c r="DZ2" i="7" s="1"/>
  <c r="CI7" i="7"/>
  <c r="CG7" i="7" s="1"/>
  <c r="CL7" i="7" s="1"/>
  <c r="BT8" i="7"/>
  <c r="BP8" i="7"/>
  <c r="CH5" i="7"/>
  <c r="CI5" i="7" s="1"/>
  <c r="CG5" i="7" s="1"/>
  <c r="CL5" i="7" s="1"/>
  <c r="CE5" i="7"/>
  <c r="CJ5" i="7" s="1"/>
  <c r="DW5" i="7" s="1"/>
  <c r="DZ5" i="7" s="1"/>
  <c r="EC5" i="7" s="1"/>
  <c r="CE9" i="7"/>
  <c r="CH9" i="7"/>
  <c r="GR4" i="7" l="1"/>
  <c r="FB4" i="7"/>
  <c r="FR4" i="7"/>
  <c r="FJ4" i="7"/>
  <c r="J34" i="9"/>
  <c r="K34" i="9" s="1"/>
  <c r="E34" i="9" s="1"/>
  <c r="AA39" i="9"/>
  <c r="AI39" i="9" s="1"/>
  <c r="FZ4" i="7"/>
  <c r="GA4" i="7" s="1"/>
  <c r="FU4" i="7" s="1"/>
  <c r="GF4" i="7" s="1"/>
  <c r="GG4" i="7" s="1"/>
  <c r="GE4" i="7" s="1"/>
  <c r="GM4" i="7" s="1"/>
  <c r="D48" i="7"/>
  <c r="W25" i="7"/>
  <c r="AG25" i="7" s="1"/>
  <c r="AA25" i="7" s="1"/>
  <c r="AM25" i="7" s="1"/>
  <c r="AJ25" i="7" s="1"/>
  <c r="AO25" i="7" s="1"/>
  <c r="Z28" i="7" s="1"/>
  <c r="D53" i="7"/>
  <c r="Z13" i="7"/>
  <c r="E53" i="7"/>
  <c r="EJ6" i="7"/>
  <c r="EG6" i="7" s="1"/>
  <c r="EO6" i="7" s="1"/>
  <c r="ET6" i="7" s="1"/>
  <c r="EG1" i="7"/>
  <c r="EO1" i="7" s="1"/>
  <c r="ET1" i="7" s="1"/>
  <c r="EJ3" i="7"/>
  <c r="HF4" i="7"/>
  <c r="GZ4" i="7" s="1"/>
  <c r="HH4" i="7" s="1"/>
  <c r="E51" i="7"/>
  <c r="CR3" i="7"/>
  <c r="CS3" i="7" s="1"/>
  <c r="CT3" i="7" s="1"/>
  <c r="CQ7" i="7"/>
  <c r="DY7" i="7"/>
  <c r="EB7" i="7" s="1"/>
  <c r="ED2" i="7"/>
  <c r="EJ2" i="7" s="1"/>
  <c r="EG2" i="7" s="1"/>
  <c r="EO2" i="7" s="1"/>
  <c r="ET2" i="7"/>
  <c r="EU2" i="7"/>
  <c r="CR2" i="7"/>
  <c r="CS2" i="7" s="1"/>
  <c r="CT2" i="7" s="1"/>
  <c r="EC2" i="7"/>
  <c r="ES2" i="7"/>
  <c r="CA9" i="7"/>
  <c r="CB9" i="7" s="1"/>
  <c r="DY5" i="7"/>
  <c r="EB5" i="7" s="1"/>
  <c r="EE5" i="7" s="1"/>
  <c r="EH5" i="7" s="1"/>
  <c r="EI5" i="7" s="1"/>
  <c r="CQ5" i="7"/>
  <c r="BR8" i="7"/>
  <c r="BX8" i="7" s="1"/>
  <c r="BY8" i="7" s="1"/>
  <c r="BZ8" i="7" s="1"/>
  <c r="AB13" i="7"/>
  <c r="AF13" i="7" s="1"/>
  <c r="AG13" i="7" s="1"/>
  <c r="AH13" i="7" s="1"/>
  <c r="AE13" i="7" s="1"/>
  <c r="AI13" i="7" s="1"/>
  <c r="CI9" i="7"/>
  <c r="CF9" i="7" s="1"/>
  <c r="CF7" i="7"/>
  <c r="CK7" i="7" s="1"/>
  <c r="DX7" i="7" s="1"/>
  <c r="EA7" i="7" s="1"/>
  <c r="ED7" i="7" s="1"/>
  <c r="CF5" i="7"/>
  <c r="CK5" i="7" s="1"/>
  <c r="DX5" i="7" s="1"/>
  <c r="EA5" i="7" s="1"/>
  <c r="ED5" i="7" s="1"/>
  <c r="BV8" i="7"/>
  <c r="BQ8" i="7"/>
  <c r="FK4" i="7" l="1"/>
  <c r="FE4" i="7" s="1"/>
  <c r="FP4" i="7" s="1"/>
  <c r="FQ4" i="7" s="1"/>
  <c r="FO4" i="7" s="1"/>
  <c r="GJ4" i="7" s="1"/>
  <c r="AE39" i="9"/>
  <c r="AF39" i="9" s="1"/>
  <c r="Z39" i="9" s="1"/>
  <c r="AK39" i="9" s="1"/>
  <c r="AL39" i="9" s="1"/>
  <c r="AJ39" i="9" s="1"/>
  <c r="AM32" i="9"/>
  <c r="EY2" i="7" s="1"/>
  <c r="FR2" i="7" s="1"/>
  <c r="A32" i="9"/>
  <c r="AN36" i="9"/>
  <c r="EZ6" i="7" s="1"/>
  <c r="FC6" i="7" s="1"/>
  <c r="B36" i="9"/>
  <c r="AN32" i="9"/>
  <c r="EZ2" i="7" s="1"/>
  <c r="B32" i="9"/>
  <c r="AO32" i="9"/>
  <c r="FA2" i="7" s="1"/>
  <c r="GY2" i="7" s="1"/>
  <c r="HB2" i="7" s="1"/>
  <c r="HC2" i="7" s="1"/>
  <c r="C32" i="9"/>
  <c r="G32" i="9" s="1"/>
  <c r="H32" i="9" s="1"/>
  <c r="N34" i="9"/>
  <c r="S34" i="9" s="1"/>
  <c r="W34" i="9" s="1"/>
  <c r="Q34" i="9"/>
  <c r="GO1" i="7"/>
  <c r="B31" i="9"/>
  <c r="GP2" i="7"/>
  <c r="CR7" i="7"/>
  <c r="CS7" i="7" s="1"/>
  <c r="CT7" i="7" s="1"/>
  <c r="GO6" i="7"/>
  <c r="AJ13" i="7"/>
  <c r="AD13" i="7" s="1"/>
  <c r="AP13" i="7" s="1"/>
  <c r="AM13" i="7" s="1"/>
  <c r="AR13" i="7" s="1"/>
  <c r="AC16" i="7" s="1"/>
  <c r="EG3" i="7"/>
  <c r="EO3" i="7" s="1"/>
  <c r="ET3" i="7" s="1"/>
  <c r="EK1" i="7"/>
  <c r="EL1" i="7" s="1"/>
  <c r="EF1" i="7" s="1"/>
  <c r="EQ1" i="7" s="1"/>
  <c r="ER1" i="7" s="1"/>
  <c r="EP1" i="7" s="1"/>
  <c r="EU1" i="7" s="1"/>
  <c r="GC4" i="7"/>
  <c r="GK4" i="7" s="1"/>
  <c r="HK4" i="7"/>
  <c r="HL4" i="7" s="1"/>
  <c r="HJ4" i="7" s="1"/>
  <c r="GO3" i="7"/>
  <c r="EK6" i="7"/>
  <c r="EL6" i="7" s="1"/>
  <c r="EF6" i="7" s="1"/>
  <c r="EQ6" i="7" s="1"/>
  <c r="ER6" i="7" s="1"/>
  <c r="EP6" i="7" s="1"/>
  <c r="EU6" i="7" s="1"/>
  <c r="EE7" i="7"/>
  <c r="EH7" i="7" s="1"/>
  <c r="EI7" i="7" s="1"/>
  <c r="EJ7" i="7" s="1"/>
  <c r="GN2" i="7"/>
  <c r="GO2" i="7"/>
  <c r="EJ5" i="7"/>
  <c r="EG5" i="7" s="1"/>
  <c r="EO5" i="7" s="1"/>
  <c r="ET5" i="7" s="1"/>
  <c r="CR5" i="7"/>
  <c r="CS5" i="7" s="1"/>
  <c r="CT5" i="7" s="1"/>
  <c r="EK2" i="7"/>
  <c r="EL2" i="7" s="1"/>
  <c r="EF2" i="7" s="1"/>
  <c r="EN2" i="7" s="1"/>
  <c r="CG9" i="7"/>
  <c r="AN25" i="7"/>
  <c r="AL25" i="7" s="1"/>
  <c r="CH8" i="7"/>
  <c r="CE8" i="7"/>
  <c r="BW8" i="7"/>
  <c r="CA8" i="7" s="1"/>
  <c r="CB8" i="7" s="1"/>
  <c r="FM4" i="7" l="1"/>
  <c r="GH4" i="7" s="1"/>
  <c r="FB2" i="7"/>
  <c r="GW2" i="7"/>
  <c r="AH39" i="9"/>
  <c r="I32" i="9"/>
  <c r="F32" i="9" s="1"/>
  <c r="J32" i="9" s="1"/>
  <c r="K32" i="9" s="1"/>
  <c r="E32" i="9" s="1"/>
  <c r="GX2" i="7"/>
  <c r="FC2" i="7"/>
  <c r="FS2" i="7"/>
  <c r="GX6" i="7"/>
  <c r="FT2" i="7"/>
  <c r="FW2" i="7" s="1"/>
  <c r="FX2" i="7" s="1"/>
  <c r="FS6" i="7"/>
  <c r="AN35" i="9"/>
  <c r="EZ5" i="7" s="1"/>
  <c r="FC5" i="7" s="1"/>
  <c r="B35" i="9"/>
  <c r="FD2" i="7"/>
  <c r="FG2" i="7" s="1"/>
  <c r="FH2" i="7" s="1"/>
  <c r="AO36" i="9"/>
  <c r="FA6" i="7" s="1"/>
  <c r="FT6" i="7" s="1"/>
  <c r="FW6" i="7" s="1"/>
  <c r="FX6" i="7" s="1"/>
  <c r="C36" i="9"/>
  <c r="G36" i="9" s="1"/>
  <c r="H36" i="9" s="1"/>
  <c r="I36" i="9" s="1"/>
  <c r="R34" i="9"/>
  <c r="P34" i="9" s="1"/>
  <c r="O34" i="9"/>
  <c r="AN33" i="9"/>
  <c r="EZ3" i="7" s="1"/>
  <c r="B33" i="9"/>
  <c r="C31" i="9"/>
  <c r="GS4" i="7"/>
  <c r="GQ4" i="7"/>
  <c r="GP1" i="7"/>
  <c r="GP6" i="7"/>
  <c r="EK3" i="7"/>
  <c r="EL3" i="7" s="1"/>
  <c r="EF3" i="7" s="1"/>
  <c r="EN1" i="7"/>
  <c r="ES1" i="7" s="1"/>
  <c r="EN6" i="7"/>
  <c r="ES6" i="7" s="1"/>
  <c r="GP3" i="7"/>
  <c r="GN3" i="7"/>
  <c r="HD2" i="7"/>
  <c r="HA2" i="7" s="1"/>
  <c r="HI2" i="7" s="1"/>
  <c r="EG7" i="7"/>
  <c r="EO7" i="7" s="1"/>
  <c r="ET7" i="7" s="1"/>
  <c r="EK5" i="7"/>
  <c r="EL5" i="7" s="1"/>
  <c r="EF5" i="7" s="1"/>
  <c r="EQ5" i="7" s="1"/>
  <c r="ER5" i="7" s="1"/>
  <c r="EP5" i="7" s="1"/>
  <c r="EU5" i="7" s="1"/>
  <c r="GO5" i="7"/>
  <c r="EQ2" i="7"/>
  <c r="ER2" i="7" s="1"/>
  <c r="EP2" i="7" s="1"/>
  <c r="AK25" i="7"/>
  <c r="AP25" i="7" s="1"/>
  <c r="AA28" i="7" s="1"/>
  <c r="AQ13" i="7"/>
  <c r="AO13" i="7" s="1"/>
  <c r="CI8" i="7"/>
  <c r="CG8" i="7" s="1"/>
  <c r="CL8" i="7" s="1"/>
  <c r="FI2" i="7" l="1"/>
  <c r="FF2" i="7" s="1"/>
  <c r="FN2" i="7" s="1"/>
  <c r="GI2" i="7" s="1"/>
  <c r="FY2" i="7"/>
  <c r="FV2" i="7" s="1"/>
  <c r="GD2" i="7" s="1"/>
  <c r="GL2" i="7" s="1"/>
  <c r="FY6" i="7"/>
  <c r="FV6" i="7" s="1"/>
  <c r="GD6" i="7" s="1"/>
  <c r="GL6" i="7" s="1"/>
  <c r="GR6" i="7" s="1"/>
  <c r="GY6" i="7"/>
  <c r="HB6" i="7" s="1"/>
  <c r="HC6" i="7" s="1"/>
  <c r="HD6" i="7" s="1"/>
  <c r="HA6" i="7" s="1"/>
  <c r="HI6" i="7" s="1"/>
  <c r="GX3" i="7"/>
  <c r="FS3" i="7"/>
  <c r="FC3" i="7"/>
  <c r="N32" i="9"/>
  <c r="S32" i="9" s="1"/>
  <c r="W32" i="9" s="1"/>
  <c r="Q32" i="9"/>
  <c r="R32" i="9" s="1"/>
  <c r="P32" i="9" s="1"/>
  <c r="AN37" i="9"/>
  <c r="EZ7" i="7" s="1"/>
  <c r="B37" i="9"/>
  <c r="GX5" i="7"/>
  <c r="FD6" i="7"/>
  <c r="FG6" i="7" s="1"/>
  <c r="FH6" i="7" s="1"/>
  <c r="FI6" i="7" s="1"/>
  <c r="FF6" i="7" s="1"/>
  <c r="FN6" i="7" s="1"/>
  <c r="FS5" i="7"/>
  <c r="V34" i="9"/>
  <c r="U34" i="9" s="1"/>
  <c r="Y34" i="9" s="1"/>
  <c r="T34" i="9"/>
  <c r="X34" i="9" s="1"/>
  <c r="AM36" i="9"/>
  <c r="EY6" i="7" s="1"/>
  <c r="FB6" i="7" s="1"/>
  <c r="A36" i="9"/>
  <c r="AO35" i="9"/>
  <c r="FA5" i="7" s="1"/>
  <c r="FT5" i="7" s="1"/>
  <c r="FW5" i="7" s="1"/>
  <c r="FX5" i="7" s="1"/>
  <c r="C35" i="9"/>
  <c r="F36" i="9"/>
  <c r="J36" i="9" s="1"/>
  <c r="A31" i="9"/>
  <c r="G31" i="9"/>
  <c r="H31" i="9" s="1"/>
  <c r="I31" i="9" s="1"/>
  <c r="GN1" i="7"/>
  <c r="CQ8" i="7"/>
  <c r="DY8" i="7"/>
  <c r="EB8" i="7" s="1"/>
  <c r="GN6" i="7"/>
  <c r="GO7" i="7"/>
  <c r="EN3" i="7"/>
  <c r="ES3" i="7" s="1"/>
  <c r="EQ3" i="7"/>
  <c r="ER3" i="7" s="1"/>
  <c r="EP3" i="7" s="1"/>
  <c r="EU3" i="7" s="1"/>
  <c r="EK7" i="7"/>
  <c r="EL7" i="7" s="1"/>
  <c r="EF7" i="7" s="1"/>
  <c r="EN7" i="7" s="1"/>
  <c r="ES7" i="7" s="1"/>
  <c r="HE2" i="7"/>
  <c r="HF2" i="7" s="1"/>
  <c r="GZ2" i="7" s="1"/>
  <c r="FJ2" i="7"/>
  <c r="FK2" i="7" s="1"/>
  <c r="FE2" i="7" s="1"/>
  <c r="EN5" i="7"/>
  <c r="ES5" i="7" s="1"/>
  <c r="GP5" i="7"/>
  <c r="AR25" i="7"/>
  <c r="AQ25" i="7" s="1"/>
  <c r="AB28" i="7" s="1"/>
  <c r="AN13" i="7"/>
  <c r="AU13" i="7" s="1"/>
  <c r="AT13" i="7" s="1"/>
  <c r="AE16" i="7" s="1"/>
  <c r="CF8" i="7"/>
  <c r="CK8" i="7" s="1"/>
  <c r="DX8" i="7" s="1"/>
  <c r="EA8" i="7" s="1"/>
  <c r="HE6" i="7" l="1"/>
  <c r="GR2" i="7"/>
  <c r="FY5" i="7"/>
  <c r="FZ6" i="7"/>
  <c r="FJ6" i="7"/>
  <c r="GY5" i="7"/>
  <c r="HB5" i="7" s="1"/>
  <c r="HC5" i="7" s="1"/>
  <c r="HD5" i="7" s="1"/>
  <c r="HA5" i="7" s="1"/>
  <c r="HI5" i="7" s="1"/>
  <c r="FD5" i="7"/>
  <c r="FG5" i="7" s="1"/>
  <c r="FH5" i="7" s="1"/>
  <c r="FI5" i="7" s="1"/>
  <c r="FF5" i="7" s="1"/>
  <c r="FN5" i="7" s="1"/>
  <c r="GI5" i="7" s="1"/>
  <c r="FZ2" i="7"/>
  <c r="GA2" i="7" s="1"/>
  <c r="FU2" i="7" s="1"/>
  <c r="GX7" i="7"/>
  <c r="FS7" i="7"/>
  <c r="FC7" i="7"/>
  <c r="AB34" i="9"/>
  <c r="AC34" i="9" s="1"/>
  <c r="AD34" i="9" s="1"/>
  <c r="FR6" i="7"/>
  <c r="K36" i="9"/>
  <c r="E36" i="9" s="1"/>
  <c r="GN5" i="7"/>
  <c r="AM35" i="9"/>
  <c r="EY5" i="7" s="1"/>
  <c r="GW5" i="7" s="1"/>
  <c r="A35" i="9"/>
  <c r="AM37" i="9"/>
  <c r="EY7" i="7" s="1"/>
  <c r="FR7" i="7" s="1"/>
  <c r="A37" i="9"/>
  <c r="GW6" i="7"/>
  <c r="HF6" i="7" s="1"/>
  <c r="GZ6" i="7" s="1"/>
  <c r="HK6" i="7" s="1"/>
  <c r="HL6" i="7" s="1"/>
  <c r="HJ6" i="7" s="1"/>
  <c r="O32" i="9"/>
  <c r="AO33" i="9"/>
  <c r="FA3" i="7" s="1"/>
  <c r="GY3" i="7" s="1"/>
  <c r="HB3" i="7" s="1"/>
  <c r="HC3" i="7" s="1"/>
  <c r="HD3" i="7" s="1"/>
  <c r="HA3" i="7" s="1"/>
  <c r="HI3" i="7" s="1"/>
  <c r="C33" i="9"/>
  <c r="G35" i="9"/>
  <c r="H35" i="9" s="1"/>
  <c r="I35" i="9" s="1"/>
  <c r="AM33" i="9"/>
  <c r="EY3" i="7" s="1"/>
  <c r="FR3" i="7" s="1"/>
  <c r="A33" i="9"/>
  <c r="F31" i="9"/>
  <c r="J31" i="9" s="1"/>
  <c r="K31" i="9" s="1"/>
  <c r="E31" i="9" s="1"/>
  <c r="CR8" i="7"/>
  <c r="CS8" i="7" s="1"/>
  <c r="CT8" i="7" s="1"/>
  <c r="EE8" i="7"/>
  <c r="EH8" i="7" s="1"/>
  <c r="EI8" i="7" s="1"/>
  <c r="EU8" i="7"/>
  <c r="ET8" i="7"/>
  <c r="ED8" i="7"/>
  <c r="FK6" i="7"/>
  <c r="FE6" i="7" s="1"/>
  <c r="FP6" i="7" s="1"/>
  <c r="FQ6" i="7" s="1"/>
  <c r="FO6" i="7" s="1"/>
  <c r="GN7" i="7"/>
  <c r="EQ7" i="7"/>
  <c r="ER7" i="7" s="1"/>
  <c r="EP7" i="7" s="1"/>
  <c r="EU7" i="7" s="1"/>
  <c r="FM2" i="7"/>
  <c r="GH2" i="7" s="1"/>
  <c r="FP2" i="7"/>
  <c r="FQ2" i="7" s="1"/>
  <c r="FO2" i="7" s="1"/>
  <c r="GJ2" i="7" s="1"/>
  <c r="HK2" i="7"/>
  <c r="HL2" i="7" s="1"/>
  <c r="HJ2" i="7" s="1"/>
  <c r="HH2" i="7"/>
  <c r="FV5" i="7"/>
  <c r="GD5" i="7" s="1"/>
  <c r="GL5" i="7" s="1"/>
  <c r="AG27" i="7"/>
  <c r="AS13" i="7"/>
  <c r="AD16" i="7" s="1"/>
  <c r="GA6" i="7" l="1"/>
  <c r="FU6" i="7" s="1"/>
  <c r="FB7" i="7"/>
  <c r="GW7" i="7"/>
  <c r="GC2" i="7"/>
  <c r="GK2" i="7" s="1"/>
  <c r="GQ2" i="7" s="1"/>
  <c r="GF2" i="7"/>
  <c r="GG2" i="7" s="1"/>
  <c r="GE2" i="7" s="1"/>
  <c r="GM2" i="7" s="1"/>
  <c r="GS2" i="7" s="1"/>
  <c r="AO37" i="9"/>
  <c r="FA7" i="7" s="1"/>
  <c r="FT7" i="7" s="1"/>
  <c r="FW7" i="7" s="1"/>
  <c r="FX7" i="7" s="1"/>
  <c r="FY7" i="7" s="1"/>
  <c r="C37" i="9"/>
  <c r="G37" i="9" s="1"/>
  <c r="H37" i="9" s="1"/>
  <c r="I37" i="9" s="1"/>
  <c r="N36" i="9"/>
  <c r="S36" i="9" s="1"/>
  <c r="W36" i="9" s="1"/>
  <c r="Q36" i="9"/>
  <c r="AO38" i="9"/>
  <c r="FA8" i="7" s="1"/>
  <c r="FD8" i="7" s="1"/>
  <c r="FG8" i="7" s="1"/>
  <c r="FH8" i="7" s="1"/>
  <c r="C38" i="9"/>
  <c r="G38" i="9" s="1"/>
  <c r="H38" i="9" s="1"/>
  <c r="FB5" i="7"/>
  <c r="FB3" i="7"/>
  <c r="V32" i="9"/>
  <c r="U32" i="9" s="1"/>
  <c r="Y32" i="9" s="1"/>
  <c r="AB32" i="9" s="1"/>
  <c r="AC32" i="9" s="1"/>
  <c r="T32" i="9"/>
  <c r="X32" i="9" s="1"/>
  <c r="FR5" i="7"/>
  <c r="GW3" i="7"/>
  <c r="AA34" i="9"/>
  <c r="AI34" i="9" s="1"/>
  <c r="AN38" i="9"/>
  <c r="EZ8" i="7" s="1"/>
  <c r="B38" i="9"/>
  <c r="FT3" i="7"/>
  <c r="FW3" i="7" s="1"/>
  <c r="FX3" i="7" s="1"/>
  <c r="FY3" i="7" s="1"/>
  <c r="FV3" i="7" s="1"/>
  <c r="GD3" i="7" s="1"/>
  <c r="GL3" i="7" s="1"/>
  <c r="F35" i="9"/>
  <c r="J35" i="9" s="1"/>
  <c r="K35" i="9" s="1"/>
  <c r="E35" i="9" s="1"/>
  <c r="FD3" i="7"/>
  <c r="FG3" i="7" s="1"/>
  <c r="FH3" i="7" s="1"/>
  <c r="FI3" i="7" s="1"/>
  <c r="FF3" i="7" s="1"/>
  <c r="FN3" i="7" s="1"/>
  <c r="GI3" i="7" s="1"/>
  <c r="G33" i="9"/>
  <c r="H33" i="9" s="1"/>
  <c r="I33" i="9" s="1"/>
  <c r="F33" i="9" s="1"/>
  <c r="Q31" i="9"/>
  <c r="R31" i="9" s="1"/>
  <c r="P31" i="9" s="1"/>
  <c r="GR5" i="7"/>
  <c r="GP8" i="7"/>
  <c r="GO8" i="7"/>
  <c r="EJ8" i="7"/>
  <c r="HH6" i="7"/>
  <c r="FM6" i="7"/>
  <c r="GC6" i="7"/>
  <c r="GK6" i="7" s="1"/>
  <c r="GQ6" i="7" s="1"/>
  <c r="GF6" i="7"/>
  <c r="GG6" i="7" s="1"/>
  <c r="GE6" i="7" s="1"/>
  <c r="GM6" i="7" s="1"/>
  <c r="GS6" i="7" s="1"/>
  <c r="GP7" i="7"/>
  <c r="HE3" i="7"/>
  <c r="FZ5" i="7"/>
  <c r="FJ5" i="7"/>
  <c r="HE5" i="7"/>
  <c r="HF5" i="7" s="1"/>
  <c r="GZ5" i="7" s="1"/>
  <c r="AG28" i="7"/>
  <c r="FD7" i="7" l="1"/>
  <c r="FG7" i="7" s="1"/>
  <c r="FH7" i="7" s="1"/>
  <c r="FI7" i="7" s="1"/>
  <c r="FF7" i="7" s="1"/>
  <c r="FN7" i="7" s="1"/>
  <c r="HF3" i="7"/>
  <c r="GZ3" i="7" s="1"/>
  <c r="HK3" i="7" s="1"/>
  <c r="HL3" i="7" s="1"/>
  <c r="HJ3" i="7" s="1"/>
  <c r="GA5" i="7"/>
  <c r="FU5" i="7" s="1"/>
  <c r="GF5" i="7" s="1"/>
  <c r="GG5" i="7" s="1"/>
  <c r="GE5" i="7" s="1"/>
  <c r="GM5" i="7" s="1"/>
  <c r="GY7" i="7"/>
  <c r="HB7" i="7" s="1"/>
  <c r="HC7" i="7" s="1"/>
  <c r="HD7" i="7" s="1"/>
  <c r="HA7" i="7" s="1"/>
  <c r="HI7" i="7" s="1"/>
  <c r="GY8" i="7"/>
  <c r="HB8" i="7" s="1"/>
  <c r="HC8" i="7" s="1"/>
  <c r="FT8" i="7"/>
  <c r="FW8" i="7" s="1"/>
  <c r="FX8" i="7" s="1"/>
  <c r="GR3" i="7"/>
  <c r="FZ3" i="7"/>
  <c r="GA3" i="7" s="1"/>
  <c r="FU3" i="7" s="1"/>
  <c r="GF3" i="7" s="1"/>
  <c r="GG3" i="7" s="1"/>
  <c r="GE3" i="7" s="1"/>
  <c r="GM3" i="7" s="1"/>
  <c r="AD32" i="9"/>
  <c r="AA32" i="9" s="1"/>
  <c r="FC8" i="7"/>
  <c r="FI8" i="7" s="1"/>
  <c r="GX8" i="7"/>
  <c r="FS8" i="7"/>
  <c r="J33" i="9"/>
  <c r="K33" i="9" s="1"/>
  <c r="E33" i="9" s="1"/>
  <c r="AE34" i="9"/>
  <c r="AF34" i="9" s="1"/>
  <c r="Z34" i="9" s="1"/>
  <c r="I38" i="9"/>
  <c r="N35" i="9"/>
  <c r="S35" i="9" s="1"/>
  <c r="W35" i="9" s="1"/>
  <c r="Q35" i="9"/>
  <c r="R35" i="9" s="1"/>
  <c r="P35" i="9" s="1"/>
  <c r="R36" i="9"/>
  <c r="P36" i="9" s="1"/>
  <c r="O36" i="9"/>
  <c r="FK5" i="7"/>
  <c r="FE5" i="7" s="1"/>
  <c r="FM5" i="7" s="1"/>
  <c r="GH5" i="7" s="1"/>
  <c r="FJ3" i="7"/>
  <c r="FK3" i="7" s="1"/>
  <c r="FE3" i="7" s="1"/>
  <c r="FM3" i="7" s="1"/>
  <c r="GH3" i="7" s="1"/>
  <c r="F37" i="9"/>
  <c r="J37" i="9" s="1"/>
  <c r="K37" i="9" s="1"/>
  <c r="E37" i="9" s="1"/>
  <c r="O31" i="9"/>
  <c r="V31" i="9" s="1"/>
  <c r="U31" i="9" s="1"/>
  <c r="Y31" i="9" s="1"/>
  <c r="AB31" i="9" s="1"/>
  <c r="AC31" i="9" s="1"/>
  <c r="N31" i="9"/>
  <c r="S31" i="9" s="1"/>
  <c r="W31" i="9" s="1"/>
  <c r="EG8" i="7"/>
  <c r="EO8" i="7" s="1"/>
  <c r="FV7" i="7"/>
  <c r="GD7" i="7" s="1"/>
  <c r="GL7" i="7" s="1"/>
  <c r="GR7" i="7" s="1"/>
  <c r="HH3" i="7"/>
  <c r="HK5" i="7"/>
  <c r="HL5" i="7" s="1"/>
  <c r="HJ5" i="7" s="1"/>
  <c r="HH5" i="7"/>
  <c r="GC5" i="7" l="1"/>
  <c r="GK5" i="7" s="1"/>
  <c r="HD8" i="7"/>
  <c r="HA8" i="7" s="1"/>
  <c r="HI8" i="7" s="1"/>
  <c r="FP3" i="7"/>
  <c r="FQ3" i="7" s="1"/>
  <c r="FO3" i="7" s="1"/>
  <c r="GJ3" i="7" s="1"/>
  <c r="GS3" i="7" s="1"/>
  <c r="GV3" i="7" s="1"/>
  <c r="HO3" i="7" s="1"/>
  <c r="GC3" i="7"/>
  <c r="GK3" i="7" s="1"/>
  <c r="GQ3" i="7" s="1"/>
  <c r="GT3" i="7" s="1"/>
  <c r="HM3" i="7" s="1"/>
  <c r="FP5" i="7"/>
  <c r="FQ5" i="7" s="1"/>
  <c r="FO5" i="7" s="1"/>
  <c r="GJ5" i="7" s="1"/>
  <c r="GS5" i="7" s="1"/>
  <c r="GV5" i="7" s="1"/>
  <c r="HO5" i="7" s="1"/>
  <c r="O35" i="9"/>
  <c r="T35" i="9" s="1"/>
  <c r="X35" i="9" s="1"/>
  <c r="FY8" i="7"/>
  <c r="FV8" i="7" s="1"/>
  <c r="GD8" i="7" s="1"/>
  <c r="AI32" i="9"/>
  <c r="AE32" i="9"/>
  <c r="AF32" i="9" s="1"/>
  <c r="Z32" i="9" s="1"/>
  <c r="AH32" i="9" s="1"/>
  <c r="F38" i="9"/>
  <c r="J38" i="9" s="1"/>
  <c r="K38" i="9" s="1"/>
  <c r="E38" i="9" s="1"/>
  <c r="AK34" i="9"/>
  <c r="AL34" i="9" s="1"/>
  <c r="AJ34" i="9" s="1"/>
  <c r="AH34" i="9"/>
  <c r="N37" i="9"/>
  <c r="S37" i="9" s="1"/>
  <c r="W37" i="9" s="1"/>
  <c r="Q37" i="9"/>
  <c r="R37" i="9" s="1"/>
  <c r="P37" i="9" s="1"/>
  <c r="Q33" i="9"/>
  <c r="N33" i="9"/>
  <c r="S33" i="9" s="1"/>
  <c r="W33" i="9" s="1"/>
  <c r="V36" i="9"/>
  <c r="U36" i="9" s="1"/>
  <c r="Y36" i="9" s="1"/>
  <c r="AB36" i="9" s="1"/>
  <c r="AC36" i="9" s="1"/>
  <c r="T36" i="9"/>
  <c r="X36" i="9" s="1"/>
  <c r="T31" i="9"/>
  <c r="X31" i="9" s="1"/>
  <c r="AD31" i="9" s="1"/>
  <c r="GU7" i="7"/>
  <c r="HN7" i="7" s="1"/>
  <c r="GT2" i="7"/>
  <c r="HM2" i="7" s="1"/>
  <c r="GU2" i="7"/>
  <c r="HN2" i="7" s="1"/>
  <c r="GT9" i="7"/>
  <c r="HM9" i="7" s="1"/>
  <c r="GT4" i="7"/>
  <c r="HM4" i="7" s="1"/>
  <c r="GV6" i="7"/>
  <c r="HO6" i="7" s="1"/>
  <c r="GU5" i="7"/>
  <c r="HN5" i="7" s="1"/>
  <c r="GV9" i="7"/>
  <c r="HO9" i="7" s="1"/>
  <c r="GU3" i="7"/>
  <c r="HN3" i="7" s="1"/>
  <c r="GU4" i="7"/>
  <c r="HN4" i="7" s="1"/>
  <c r="GU9" i="7"/>
  <c r="HN9" i="7" s="1"/>
  <c r="GU6" i="7"/>
  <c r="HN6" i="7" s="1"/>
  <c r="GV4" i="7"/>
  <c r="HO4" i="7" s="1"/>
  <c r="GV2" i="7"/>
  <c r="HO2" i="7" s="1"/>
  <c r="GT6" i="7"/>
  <c r="HM6" i="7" s="1"/>
  <c r="FF8" i="7"/>
  <c r="FN8" i="7" s="1"/>
  <c r="GI8" i="7" s="1"/>
  <c r="EK8" i="7"/>
  <c r="EL8" i="7" s="1"/>
  <c r="EF8" i="7" s="1"/>
  <c r="F47" i="7"/>
  <c r="AE29" i="7"/>
  <c r="FJ7" i="7"/>
  <c r="FK7" i="7" s="1"/>
  <c r="FE7" i="7" s="1"/>
  <c r="FM7" i="7" s="1"/>
  <c r="HE7" i="7"/>
  <c r="HF7" i="7" s="1"/>
  <c r="GZ7" i="7" s="1"/>
  <c r="FZ7" i="7"/>
  <c r="GA7" i="7" s="1"/>
  <c r="FU7" i="7" s="1"/>
  <c r="GQ5" i="7"/>
  <c r="GT5" i="7" s="1"/>
  <c r="HM5" i="7" s="1"/>
  <c r="FZ8" i="7" l="1"/>
  <c r="GA8" i="7" s="1"/>
  <c r="FU8" i="7" s="1"/>
  <c r="GF8" i="7" s="1"/>
  <c r="GG8" i="7" s="1"/>
  <c r="GE8" i="7" s="1"/>
  <c r="V35" i="9"/>
  <c r="U35" i="9" s="1"/>
  <c r="Y35" i="9" s="1"/>
  <c r="AB35" i="9" s="1"/>
  <c r="AC35" i="9" s="1"/>
  <c r="AD35" i="9" s="1"/>
  <c r="AA35" i="9" s="1"/>
  <c r="AI35" i="9" s="1"/>
  <c r="AK32" i="9"/>
  <c r="AL32" i="9" s="1"/>
  <c r="AJ32" i="9" s="1"/>
  <c r="AD36" i="9"/>
  <c r="AA36" i="9" s="1"/>
  <c r="AI36" i="9" s="1"/>
  <c r="Q38" i="9"/>
  <c r="R38" i="9" s="1"/>
  <c r="P38" i="9" s="1"/>
  <c r="N38" i="9"/>
  <c r="S38" i="9" s="1"/>
  <c r="W38" i="9" s="1"/>
  <c r="R33" i="9"/>
  <c r="P33" i="9" s="1"/>
  <c r="O33" i="9"/>
  <c r="O37" i="9"/>
  <c r="AA31" i="9"/>
  <c r="AI31" i="9" s="1"/>
  <c r="AN31" i="9" s="1"/>
  <c r="EZ1" i="7" s="1"/>
  <c r="GR8" i="7"/>
  <c r="GU8" i="7" s="1"/>
  <c r="HN8" i="7" s="1"/>
  <c r="F53" i="7"/>
  <c r="F49" i="7"/>
  <c r="F51" i="7"/>
  <c r="F56" i="7"/>
  <c r="FJ8" i="7"/>
  <c r="FK8" i="7" s="1"/>
  <c r="FE8" i="7" s="1"/>
  <c r="FP8" i="7" s="1"/>
  <c r="FQ8" i="7" s="1"/>
  <c r="FO8" i="7" s="1"/>
  <c r="GJ8" i="7" s="1"/>
  <c r="GC8" i="7"/>
  <c r="EQ8" i="7"/>
  <c r="ER8" i="7" s="1"/>
  <c r="EP8" i="7" s="1"/>
  <c r="EN8" i="7"/>
  <c r="HE8" i="7"/>
  <c r="HF8" i="7" s="1"/>
  <c r="GZ8" i="7" s="1"/>
  <c r="F50" i="7"/>
  <c r="FP7" i="7"/>
  <c r="FQ7" i="7" s="1"/>
  <c r="FO7" i="7" s="1"/>
  <c r="F52" i="7"/>
  <c r="HH7" i="7"/>
  <c r="HK7" i="7"/>
  <c r="HL7" i="7" s="1"/>
  <c r="HJ7" i="7" s="1"/>
  <c r="GC7" i="7"/>
  <c r="GK7" i="7" s="1"/>
  <c r="GF7" i="7"/>
  <c r="GG7" i="7" s="1"/>
  <c r="GE7" i="7" s="1"/>
  <c r="GM7" i="7" s="1"/>
  <c r="GS7" i="7" s="1"/>
  <c r="GV7" i="7" s="1"/>
  <c r="HO7" i="7" s="1"/>
  <c r="FC1" i="7" l="1"/>
  <c r="FS1" i="7"/>
  <c r="GX1" i="7"/>
  <c r="AE36" i="9"/>
  <c r="AF36" i="9" s="1"/>
  <c r="Z36" i="9" s="1"/>
  <c r="AH36" i="9" s="1"/>
  <c r="O38" i="9"/>
  <c r="T38" i="9" s="1"/>
  <c r="X38" i="9" s="1"/>
  <c r="T33" i="9"/>
  <c r="X33" i="9" s="1"/>
  <c r="V33" i="9"/>
  <c r="U33" i="9" s="1"/>
  <c r="Y33" i="9" s="1"/>
  <c r="T37" i="9"/>
  <c r="X37" i="9" s="1"/>
  <c r="V37" i="9"/>
  <c r="U37" i="9" s="1"/>
  <c r="Y37" i="9" s="1"/>
  <c r="AB37" i="9" s="1"/>
  <c r="AC37" i="9" s="1"/>
  <c r="AE35" i="9"/>
  <c r="AF35" i="9" s="1"/>
  <c r="Z35" i="9" s="1"/>
  <c r="AE31" i="9"/>
  <c r="AF31" i="9" s="1"/>
  <c r="Z31" i="9" s="1"/>
  <c r="AH31" i="9" s="1"/>
  <c r="AM31" i="9" s="1"/>
  <c r="EY1" i="7" s="1"/>
  <c r="GS8" i="7"/>
  <c r="GV8" i="7" s="1"/>
  <c r="HO8" i="7" s="1"/>
  <c r="GQ7" i="7"/>
  <c r="GT7" i="7" s="1"/>
  <c r="HM7" i="7" s="1"/>
  <c r="FM8" i="7"/>
  <c r="GH8" i="7" s="1"/>
  <c r="HH8" i="7"/>
  <c r="HK8" i="7"/>
  <c r="HL8" i="7" s="1"/>
  <c r="HJ8" i="7" s="1"/>
  <c r="V38" i="9" l="1"/>
  <c r="U38" i="9" s="1"/>
  <c r="Y38" i="9" s="1"/>
  <c r="AB38" i="9" s="1"/>
  <c r="AC38" i="9" s="1"/>
  <c r="AD38" i="9" s="1"/>
  <c r="AD37" i="9"/>
  <c r="AA37" i="9" s="1"/>
  <c r="AI37" i="9" s="1"/>
  <c r="GW1" i="7"/>
  <c r="FR1" i="7"/>
  <c r="FB1" i="7"/>
  <c r="AK36" i="9"/>
  <c r="AL36" i="9" s="1"/>
  <c r="AJ36" i="9" s="1"/>
  <c r="AK35" i="9"/>
  <c r="AL35" i="9" s="1"/>
  <c r="AJ35" i="9" s="1"/>
  <c r="AH35" i="9"/>
  <c r="AB33" i="9"/>
  <c r="AC33" i="9" s="1"/>
  <c r="AD33" i="9" s="1"/>
  <c r="AK31" i="9"/>
  <c r="AL31" i="9" s="1"/>
  <c r="AJ31" i="9" s="1"/>
  <c r="AO31" i="9" s="1"/>
  <c r="FA1" i="7" s="1"/>
  <c r="GQ8" i="7"/>
  <c r="GT8" i="7" s="1"/>
  <c r="HM8" i="7" s="1"/>
  <c r="F54" i="7"/>
  <c r="AE37" i="9" l="1"/>
  <c r="AF37" i="9" s="1"/>
  <c r="Z37" i="9" s="1"/>
  <c r="AH37" i="9" s="1"/>
  <c r="FD1" i="7"/>
  <c r="FG1" i="7" s="1"/>
  <c r="FH1" i="7" s="1"/>
  <c r="FI1" i="7" s="1"/>
  <c r="FT1" i="7"/>
  <c r="FW1" i="7" s="1"/>
  <c r="FX1" i="7" s="1"/>
  <c r="FY1" i="7" s="1"/>
  <c r="GY1" i="7"/>
  <c r="HB1" i="7" s="1"/>
  <c r="HC1" i="7" s="1"/>
  <c r="HD1" i="7" s="1"/>
  <c r="AA38" i="9"/>
  <c r="AI38" i="9" s="1"/>
  <c r="AA33" i="9"/>
  <c r="AI33" i="9" s="1"/>
  <c r="F55" i="7"/>
  <c r="AK37" i="9" l="1"/>
  <c r="AL37" i="9" s="1"/>
  <c r="AJ37" i="9" s="1"/>
  <c r="HA1" i="7"/>
  <c r="HI1" i="7" s="1"/>
  <c r="FV1" i="7"/>
  <c r="GD1" i="7" s="1"/>
  <c r="GL1" i="7" s="1"/>
  <c r="FF1" i="7"/>
  <c r="FN1" i="7" s="1"/>
  <c r="GI1" i="7" s="1"/>
  <c r="AE38" i="9"/>
  <c r="AF38" i="9" s="1"/>
  <c r="Z38" i="9" s="1"/>
  <c r="AH38" i="9" s="1"/>
  <c r="AE33" i="9"/>
  <c r="AF33" i="9" s="1"/>
  <c r="Z33" i="9" s="1"/>
  <c r="AH33" i="9" s="1"/>
  <c r="FJ1" i="7" l="1"/>
  <c r="FK1" i="7" s="1"/>
  <c r="FE1" i="7" s="1"/>
  <c r="FP1" i="7" s="1"/>
  <c r="FQ1" i="7" s="1"/>
  <c r="FO1" i="7" s="1"/>
  <c r="GJ1" i="7" s="1"/>
  <c r="FZ1" i="7"/>
  <c r="GA1" i="7" s="1"/>
  <c r="FU1" i="7" s="1"/>
  <c r="GF1" i="7" s="1"/>
  <c r="GG1" i="7" s="1"/>
  <c r="GE1" i="7" s="1"/>
  <c r="GM1" i="7" s="1"/>
  <c r="GR1" i="7"/>
  <c r="GU1" i="7" s="1"/>
  <c r="HN1" i="7" s="1"/>
  <c r="HE1" i="7"/>
  <c r="HF1" i="7" s="1"/>
  <c r="GZ1" i="7" s="1"/>
  <c r="AK38" i="9"/>
  <c r="AL38" i="9" s="1"/>
  <c r="AJ38" i="9" s="1"/>
  <c r="AK33" i="9"/>
  <c r="AL33" i="9" s="1"/>
  <c r="AJ33" i="9" s="1"/>
  <c r="GC1" i="7" l="1"/>
  <c r="GK1" i="7" s="1"/>
  <c r="FM1" i="7"/>
  <c r="GH1" i="7" s="1"/>
  <c r="G11" i="9"/>
  <c r="H11" i="9" s="1"/>
  <c r="I11" i="9" s="1"/>
  <c r="F11" i="9" s="1"/>
  <c r="J11" i="9" s="1"/>
  <c r="HS1" i="7"/>
  <c r="GS1" i="7"/>
  <c r="GV1" i="7" s="1"/>
  <c r="HO1" i="7" s="1"/>
  <c r="HK1" i="7"/>
  <c r="HL1" i="7" s="1"/>
  <c r="HJ1" i="7" s="1"/>
  <c r="HH1" i="7"/>
  <c r="GQ1" i="7" l="1"/>
  <c r="GT1" i="7" s="1"/>
  <c r="HM1" i="7" s="1"/>
  <c r="HR1" i="7" s="1"/>
  <c r="K11" i="9"/>
  <c r="E11" i="9" s="1"/>
  <c r="Q11" i="9" s="1"/>
  <c r="R11" i="9" s="1"/>
  <c r="P11" i="9" s="1"/>
  <c r="GK13" i="7"/>
  <c r="HT1" i="7"/>
  <c r="HX1" i="7" s="1"/>
  <c r="HY1" i="7" s="1"/>
  <c r="HZ1" i="7" s="1"/>
  <c r="HW1" i="7" s="1"/>
  <c r="F48" i="7" l="1"/>
  <c r="O11" i="9"/>
  <c r="T11" i="9" s="1"/>
  <c r="N11" i="9"/>
  <c r="S11" i="9" s="1"/>
  <c r="H13" i="9" s="1"/>
  <c r="A15" i="9" s="1"/>
  <c r="IA1" i="7"/>
  <c r="IB1" i="7" s="1"/>
  <c r="HV1" i="7" s="1"/>
  <c r="G13" i="9" l="1"/>
  <c r="I13" i="9" s="1"/>
  <c r="B15" i="9" s="1"/>
  <c r="V11" i="9"/>
  <c r="U11" i="9" s="1"/>
  <c r="D23" i="9" s="1"/>
  <c r="IH1" i="7"/>
  <c r="IE1" i="7"/>
  <c r="IJ1" i="7" s="1"/>
  <c r="HM13" i="7" s="1"/>
  <c r="J13" i="9" l="1"/>
  <c r="C15" i="9" s="1"/>
  <c r="F15" i="9" s="1"/>
  <c r="G15" i="9" s="1"/>
  <c r="H15" i="9" s="1"/>
  <c r="E15" i="9" s="1"/>
  <c r="M15" i="9" s="1"/>
  <c r="E17" i="9" s="1"/>
  <c r="H17" i="9" s="1"/>
  <c r="D24" i="9"/>
  <c r="D25" i="9" s="1"/>
  <c r="II1" i="7"/>
  <c r="IG1" i="7" s="1"/>
  <c r="IF1" i="7"/>
  <c r="I15" i="9" l="1"/>
  <c r="J15" i="9" s="1"/>
  <c r="D15" i="9" s="1"/>
  <c r="L15" i="9" s="1"/>
  <c r="D17" i="9" s="1"/>
  <c r="G17" i="9" s="1"/>
  <c r="IM1" i="7"/>
  <c r="IL1" i="7" s="1"/>
  <c r="HO13" i="7" s="1"/>
  <c r="IK1" i="7"/>
  <c r="HN13" i="7" s="1"/>
  <c r="O15" i="9" l="1"/>
  <c r="P15" i="9" s="1"/>
  <c r="N15" i="9" s="1"/>
  <c r="F17" i="9" s="1"/>
  <c r="I17" i="9" s="1"/>
  <c r="L17" i="9" s="1"/>
  <c r="AG29" i="7"/>
  <c r="K17" i="9"/>
  <c r="J17" i="9"/>
  <c r="M17" i="9" s="1"/>
  <c r="F25" i="9" s="1"/>
  <c r="O17" i="9" l="1"/>
  <c r="H25" i="9" s="1"/>
  <c r="N17" i="9"/>
  <c r="G25" i="9" s="1"/>
  <c r="I85" i="7"/>
  <c r="K85" i="7" s="1"/>
  <c r="E15" i="21" s="1"/>
  <c r="C11" i="21"/>
  <c r="L85" i="7" l="1"/>
  <c r="F15" i="21" s="1"/>
  <c r="B17" i="21" s="1"/>
</calcChain>
</file>

<file path=xl/sharedStrings.xml><?xml version="1.0" encoding="utf-8"?>
<sst xmlns="http://schemas.openxmlformats.org/spreadsheetml/2006/main" count="282" uniqueCount="135">
  <si>
    <t>روز</t>
  </si>
  <si>
    <t>ماه</t>
  </si>
  <si>
    <t>سال</t>
  </si>
  <si>
    <t>تا دیپلم</t>
  </si>
  <si>
    <t>فوق دیپلم</t>
  </si>
  <si>
    <t>لیساانس و بالاتر</t>
  </si>
  <si>
    <t>برخوردار</t>
  </si>
  <si>
    <t>مناطق محروم</t>
  </si>
  <si>
    <t>—</t>
  </si>
  <si>
    <t>دیپلم</t>
  </si>
  <si>
    <t>کاردانی</t>
  </si>
  <si>
    <t>کمک کارشناس - تکنسین</t>
  </si>
  <si>
    <t>کارشناسی - مدیریت</t>
  </si>
  <si>
    <t>لیسانس</t>
  </si>
  <si>
    <t>فوق لیسانس</t>
  </si>
  <si>
    <t>قراردادی (خرید خدمت)</t>
  </si>
  <si>
    <t>نیمه وقت</t>
  </si>
  <si>
    <t>تجربه</t>
  </si>
  <si>
    <t>بیمه پردازی</t>
  </si>
  <si>
    <t>سنوات</t>
  </si>
  <si>
    <t>دولتی غیر مرتبط</t>
  </si>
  <si>
    <t>تجربه کارشناسی</t>
  </si>
  <si>
    <t>*** در صورت ایجاد ردیف برای مرخصی بدون حقوق،  باید تاریخ وارد شده (ابتدا و انتها)، جزئی از سابقه رسمی در سایر ردیفهای ایجاد شده باشد.</t>
  </si>
  <si>
    <t>تعداد روز</t>
  </si>
  <si>
    <t>برابر است با</t>
  </si>
  <si>
    <t>تجربه قابل محاسبه</t>
  </si>
  <si>
    <t>فوق دیپلم (کاردان)</t>
  </si>
  <si>
    <t>دیپلم (کمک کارشناس یا تکنسین)</t>
  </si>
  <si>
    <t>تاریخ ابتدا</t>
  </si>
  <si>
    <t>تاریخ انتها</t>
  </si>
  <si>
    <t>مدت (روز، ماه، سال)</t>
  </si>
  <si>
    <t>مدت (روز)</t>
  </si>
  <si>
    <r>
      <t xml:space="preserve">برای محاسبه </t>
    </r>
    <r>
      <rPr>
        <b/>
        <sz val="12"/>
        <color rgb="FFFF0000"/>
        <rFont val="B Nazanin"/>
        <charset val="178"/>
      </rPr>
      <t>فاصله بین دو تاریخ</t>
    </r>
    <r>
      <rPr>
        <b/>
        <sz val="12"/>
        <color theme="1"/>
        <rFont val="B Nazanin"/>
        <charset val="178"/>
      </rPr>
      <t xml:space="preserve"> از جدول زیر استفاده نمایید. ( محاسبه مدت سابقه، سن افراد و همچنین اختلاف سنی)</t>
    </r>
  </si>
  <si>
    <r>
      <t xml:space="preserve">جهت محاسبه </t>
    </r>
    <r>
      <rPr>
        <b/>
        <sz val="12"/>
        <color rgb="FFFF0000"/>
        <rFont val="B Nazanin"/>
        <charset val="178"/>
      </rPr>
      <t>سوابق بیمه تامین اجتماعی</t>
    </r>
    <r>
      <rPr>
        <b/>
        <sz val="12"/>
        <color theme="1"/>
        <rFont val="B Nazanin"/>
        <charset val="178"/>
      </rPr>
      <t xml:space="preserve"> بر مبنای روز، ماه و سال، از جدول زیر استفاده نمایید.</t>
    </r>
  </si>
  <si>
    <t>فرمول تقسیم</t>
  </si>
  <si>
    <t>فاصله</t>
  </si>
  <si>
    <t>کمتر توسعه یافته</t>
  </si>
  <si>
    <t>شرط کمتر توسعه یافته</t>
  </si>
  <si>
    <t>شرط نیمه وقت</t>
  </si>
  <si>
    <t>فرمول ضرب</t>
  </si>
  <si>
    <t>شرط دولتی غیر مرتبط</t>
  </si>
  <si>
    <t>غیر مرتبط خصوصی</t>
  </si>
  <si>
    <t>شرط غیر مرتبط خصوصی</t>
  </si>
  <si>
    <t>تجربه دیپلم به لیسانس</t>
  </si>
  <si>
    <t>تجربه فوق دیپلم به لیسانس</t>
  </si>
  <si>
    <t>تجربه لیسانس به لیسانس</t>
  </si>
  <si>
    <t>شرط دیپلم</t>
  </si>
  <si>
    <t>شرط فوق دیپلم</t>
  </si>
  <si>
    <t>شرط لیسانس</t>
  </si>
  <si>
    <t>شرط مدرک تحصیلی</t>
  </si>
  <si>
    <t>جمع تجربه کارشناسی</t>
  </si>
  <si>
    <t>شرط بخش خصوصی</t>
  </si>
  <si>
    <t>زیر دیپلم</t>
  </si>
  <si>
    <t>دکترا</t>
  </si>
  <si>
    <t>*** سوابق شرکتی (بخش خصوصی)، آن بخش از سوابق مربوط یا مشابه با رشته شغلی کارمند است که در بخش خصوصی انجام گرفته است.</t>
  </si>
  <si>
    <r>
      <rPr>
        <sz val="11"/>
        <color theme="1"/>
        <rFont val="Calibri"/>
        <family val="2"/>
      </rPr>
      <t>**</t>
    </r>
    <r>
      <rPr>
        <sz val="11"/>
        <color theme="1"/>
        <rFont val="Arial"/>
        <family val="2"/>
      </rPr>
      <t xml:space="preserve"> جهت ورود اطلاعات کافیست پس از کلیک بر روی هر خانه، از کشوی باز شده سمت چپ، گزینه مورد نظر خود را انتخاب نمایید.</t>
    </r>
  </si>
  <si>
    <t>بخش دولتی (غیر مرتبط)</t>
  </si>
  <si>
    <t>بخش خصوصی (غیر مرتبط)</t>
  </si>
  <si>
    <t>سابقه</t>
  </si>
  <si>
    <t>سنوات خدمت</t>
  </si>
  <si>
    <t>بخش خصوصی (مرتبط)</t>
  </si>
  <si>
    <t>پیمانی</t>
  </si>
  <si>
    <t>رسمی (آزمایشی)</t>
  </si>
  <si>
    <t>مدرک تحصیلی (فعلی) مستخدم</t>
  </si>
  <si>
    <t>اضافه کردن مدت به تاریخ</t>
  </si>
  <si>
    <t>مدت به روز</t>
  </si>
  <si>
    <t>فاصله دو تاریخ</t>
  </si>
  <si>
    <t>مدت منهای مدت</t>
  </si>
  <si>
    <t>جمع دو مدت</t>
  </si>
  <si>
    <t>تقسیم</t>
  </si>
  <si>
    <t>ضرب مدت</t>
  </si>
  <si>
    <t>سوابق کاردانی</t>
  </si>
  <si>
    <t>طبقه ورودی با توجه به مدرک تحصیلی</t>
  </si>
  <si>
    <t>تعداد طبقه تشویقی</t>
  </si>
  <si>
    <t>تعداد طبقه از سوابق کاردانی</t>
  </si>
  <si>
    <t>طبقه در تاریخ لیسانس</t>
  </si>
  <si>
    <t>طبقه بعدی</t>
  </si>
  <si>
    <t>درتاریخ</t>
  </si>
  <si>
    <t>سه چهارم</t>
  </si>
  <si>
    <t>شرط سه چهارم</t>
  </si>
  <si>
    <t>تمام وقت</t>
  </si>
  <si>
    <t>تجربه مناطق محروم</t>
  </si>
  <si>
    <t>تقسیم بر</t>
  </si>
  <si>
    <t>ضرب در</t>
  </si>
  <si>
    <t>مدت اولیه</t>
  </si>
  <si>
    <t>مساوی است با</t>
  </si>
  <si>
    <t>مدت</t>
  </si>
  <si>
    <t>تاریخ</t>
  </si>
  <si>
    <t>تاریخ به دست آمده</t>
  </si>
  <si>
    <t>کم کردن مدت از تاریخ</t>
  </si>
  <si>
    <t>جمع مدت های جدول زیر</t>
  </si>
  <si>
    <t>ورود</t>
  </si>
  <si>
    <t>صفحه اصلی</t>
  </si>
  <si>
    <t xml:space="preserve">ضربدر  </t>
  </si>
  <si>
    <t xml:space="preserve">تقسیم بر  </t>
  </si>
  <si>
    <t>محاسبه مجموع چند مدت زمان مشخص (سال، ماه و روز) با همدیگر</t>
  </si>
  <si>
    <t>تومان</t>
  </si>
  <si>
    <t>پارسه</t>
  </si>
  <si>
    <t>مبلغ (ریال)</t>
  </si>
  <si>
    <t>جهت تبدیل واحد فعلی پول ملی (ریال) به واحد پولی جدید (تومان و پارسه)، از جدول زیر استفاده نمایید.</t>
  </si>
  <si>
    <t>تبدیل واحد فعلی پول ملی (ریال) به واحد پیشنهادی (تومان و ریال جدید (پارسه))</t>
  </si>
  <si>
    <t>کم کردن یک مدت زمان مشخص (سال، ماه و روز) از یک تاریخ خاص</t>
  </si>
  <si>
    <t>اضافه کردن یک مدت زمان مشخص (سال، ماه و روز) به یک تاریخ خاص</t>
  </si>
  <si>
    <t>تقسیم یک مدت زمان مشخص (سال، ماه و روز) بر یک عدد ثابت</t>
  </si>
  <si>
    <t>ضرب یک مدت زمان مشخص (سال، ماه و روز) در یک عدد ثابت</t>
  </si>
  <si>
    <t>محاسبه تجربه قابل قبول خدمت در مناطق کمتر توسعه یافته (جهت ارتقاء طبقه و رتبه)</t>
  </si>
  <si>
    <t>تاریخ ابتدا (تولد)</t>
  </si>
  <si>
    <t>تاریخ انتها (امروز)</t>
  </si>
  <si>
    <t>محاسبه مجموع سوابق بیمه پردازی تامین اجتماعی بر مبنای سال، ماه و روز</t>
  </si>
  <si>
    <t>مدت اولیه (بزرگتر)</t>
  </si>
  <si>
    <t>مدت ثانویه (کوچکتر)</t>
  </si>
  <si>
    <t>مدت به دست آمده</t>
  </si>
  <si>
    <t>محاسبه تفاضل دو مدت زمان مشخص (سال، ماه، روز) از همدیگر</t>
  </si>
  <si>
    <t>برای اینکه یک مدت زمان مشخص را  بر عددی تقسیم کنیم از جدول زیر استفاده می نماییم.</t>
  </si>
  <si>
    <r>
      <t xml:space="preserve">جهت کم کردن یک مدت (سال، ماه، روز) از یک تاریخ خاص از جدول ذیل استفاده شود.
</t>
    </r>
    <r>
      <rPr>
        <b/>
        <sz val="9"/>
        <color theme="1"/>
        <rFont val="B Nazanin"/>
        <charset val="178"/>
      </rPr>
      <t>(۳ سال و ۷ ماه و ۲۵ روز قبل چه تاریخی بوده است؟)</t>
    </r>
  </si>
  <si>
    <r>
      <t xml:space="preserve">جهت بدست آوردن تفاضل دو مدت زمان مشخص (سال، ماه، روز) از همدیگر از جدول ذیل استفاده شود. </t>
    </r>
    <r>
      <rPr>
        <b/>
        <sz val="9"/>
        <color theme="1"/>
        <rFont val="B Nazanin"/>
        <charset val="178"/>
      </rPr>
      <t>(24 سال و 3 ماه و 16 روز منهای 13 سال و 7 ماه و 26 روز)</t>
    </r>
  </si>
  <si>
    <t>هر دو کوچکتر</t>
  </si>
  <si>
    <t>هر دو بزرگتر</t>
  </si>
  <si>
    <t>اولی کوچکتر دومی بزرگتر</t>
  </si>
  <si>
    <r>
      <t xml:space="preserve">برای محاسبه تجربه قابل قبول خدمت در </t>
    </r>
    <r>
      <rPr>
        <b/>
        <sz val="12"/>
        <color rgb="FFFF0000"/>
        <rFont val="B Nazanin"/>
        <charset val="178"/>
      </rPr>
      <t xml:space="preserve">مناطق محروم یا کمتر توسعه یافته
</t>
    </r>
    <r>
      <rPr>
        <b/>
        <sz val="12"/>
        <color theme="1"/>
        <rFont val="B Nazanin"/>
        <charset val="178"/>
      </rPr>
      <t xml:space="preserve"> از جدول ذیل استفاده شود. </t>
    </r>
    <r>
      <rPr>
        <b/>
        <sz val="9"/>
        <color theme="1"/>
        <rFont val="B Nazanin"/>
        <charset val="178"/>
      </rPr>
      <t>(کارکنان مشمول قانون مدیریت خدمات کشوری)
(صرفاْ جهت محاسبه مدت تعجیل در ارتقای طبقه و رتبه)</t>
    </r>
  </si>
  <si>
    <t>صفحه بعدی</t>
  </si>
  <si>
    <t>صفحه قبلی</t>
  </si>
  <si>
    <r>
      <t xml:space="preserve">جهت اضافه کردن یک مدت (سال، ماه، روز) به یک تاریخ از جدول ذیل استفاده شود.
</t>
    </r>
    <r>
      <rPr>
        <b/>
        <sz val="9"/>
        <color theme="1"/>
        <rFont val="B Nazanin"/>
        <charset val="178"/>
      </rPr>
      <t>(۳ سال و ۹ ماه و ۲۸ روز دیگر چه تاریخی است؟)</t>
    </r>
  </si>
  <si>
    <t>محاسبه حد فاصل بین دو تاریخ (محاسبه سن، سابقه و ...)</t>
  </si>
  <si>
    <t>جهت ضرب یک مدت زمان مشخص در یک عدد ثابت از جدول زیر استفاده نمایید.</t>
  </si>
  <si>
    <t>برای جمع کردن مدت زمان های متعدد می توانید از جدول زیر استفاده نمایید.</t>
  </si>
  <si>
    <r>
      <rPr>
        <b/>
        <sz val="11"/>
        <color theme="8" tint="-0.499984740745262"/>
        <rFont val="B Mitra"/>
        <charset val="178"/>
      </rPr>
      <t xml:space="preserve">تهیه و تنظیم: </t>
    </r>
    <r>
      <rPr>
        <b/>
        <sz val="14"/>
        <color theme="8" tint="-0.499984740745262"/>
        <rFont val="B Mitra"/>
        <charset val="178"/>
      </rPr>
      <t>صیاح الدین شهدی</t>
    </r>
  </si>
  <si>
    <t xml:space="preserve"> مدرس دوره های آموزش ضمن خدمت کارکنان دولت   (اداری - مدیریتی)</t>
  </si>
  <si>
    <r>
      <t xml:space="preserve">توابع مهم و کاربردی محاسبات تاریخ و مدت (روز / ماه / سال)
</t>
    </r>
    <r>
      <rPr>
        <b/>
        <sz val="14"/>
        <color theme="5" tint="-0.499984740745262"/>
        <rFont val="B Nazanin"/>
        <charset val="178"/>
      </rPr>
      <t>جهت سهولت در انجام امور محاسباتی کارگزینی (سنوات و تجربه کارکنان)</t>
    </r>
    <r>
      <rPr>
        <b/>
        <sz val="16"/>
        <color theme="1"/>
        <rFont val="B Nazanin"/>
        <charset val="178"/>
      </rPr>
      <t xml:space="preserve">
</t>
    </r>
    <r>
      <rPr>
        <b/>
        <sz val="14"/>
        <color theme="1"/>
        <rFont val="B Nazanin"/>
        <charset val="178"/>
      </rPr>
      <t>تهیه و تنظیم : صیاح الدین شهدی</t>
    </r>
  </si>
  <si>
    <t>دانلود آخرین نسخه فایل اکسل و مشاهده  توضیحات و راهنمای استفاده از آن (کلیک کنید)</t>
  </si>
  <si>
    <t>وب سایت تخصصی اداری و استخدامی شناسنامه قانون (کلیک کنید)</t>
  </si>
  <si>
    <t>اینستاگرام Instagram         (کلیک کنید)</t>
  </si>
  <si>
    <t>پست الکترونیکی Email        (کلیک کنید)</t>
  </si>
  <si>
    <t>کلاب هاوس ClubHouse          (کلیک کنید)</t>
  </si>
  <si>
    <t>جهت ارتباط با اینجانب، از راه های ارتباطی زیر استفاده  نمایید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</si>
</sst>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0401]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Calibri"/>
      <family val="2"/>
    </font>
    <font>
      <b/>
      <sz val="14"/>
      <color theme="1"/>
      <name val="B Nazanin"/>
      <charset val="178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0000"/>
      <name val="B Nazanin"/>
      <charset val="178"/>
    </font>
    <font>
      <b/>
      <sz val="11"/>
      <color theme="1"/>
      <name val="B Nazanin"/>
      <charset val="178"/>
    </font>
    <font>
      <b/>
      <sz val="14"/>
      <color theme="0"/>
      <name val="Calibri"/>
      <family val="2"/>
      <scheme val="minor"/>
    </font>
    <font>
      <b/>
      <sz val="9"/>
      <color theme="1"/>
      <name val="B Nazanin"/>
      <charset val="178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B Nazanin"/>
      <charset val="178"/>
    </font>
    <font>
      <b/>
      <sz val="12"/>
      <color rgb="FF7030A0"/>
      <name val="B Mitra"/>
      <charset val="178"/>
    </font>
    <font>
      <b/>
      <sz val="12"/>
      <name val="B Nazanin"/>
      <charset val="178"/>
    </font>
    <font>
      <b/>
      <sz val="14"/>
      <name val="B Nazanin"/>
      <charset val="178"/>
    </font>
    <font>
      <b/>
      <sz val="14"/>
      <color theme="1"/>
      <name val="B Roya"/>
      <charset val="178"/>
    </font>
    <font>
      <b/>
      <sz val="12"/>
      <color theme="1"/>
      <name val="B Roya"/>
      <charset val="178"/>
    </font>
    <font>
      <sz val="14"/>
      <color theme="1"/>
      <name val="B Nazanin"/>
      <charset val="178"/>
    </font>
    <font>
      <b/>
      <u/>
      <sz val="14"/>
      <color theme="10"/>
      <name val="B Roya"/>
      <charset val="178"/>
    </font>
    <font>
      <b/>
      <sz val="14"/>
      <color rgb="FFFF0000"/>
      <name val="B Nazanin"/>
      <charset val="178"/>
    </font>
    <font>
      <u/>
      <sz val="14"/>
      <color theme="1"/>
      <name val="B Nazanin"/>
      <charset val="178"/>
    </font>
    <font>
      <b/>
      <sz val="16"/>
      <color theme="1"/>
      <name val="B Nazanin"/>
      <charset val="178"/>
    </font>
    <font>
      <b/>
      <sz val="14"/>
      <color theme="5" tint="-0.499984740745262"/>
      <name val="B Nazanin"/>
      <charset val="178"/>
    </font>
    <font>
      <b/>
      <sz val="16"/>
      <color theme="8" tint="-0.499984740745262"/>
      <name val="B Roya"/>
      <charset val="178"/>
    </font>
    <font>
      <b/>
      <sz val="14"/>
      <color theme="8" tint="-0.499984740745262"/>
      <name val="B Mitra"/>
      <charset val="178"/>
    </font>
    <font>
      <b/>
      <sz val="11"/>
      <color theme="8" tint="-0.499984740745262"/>
      <name val="B Mitra"/>
      <charset val="178"/>
    </font>
    <font>
      <b/>
      <sz val="14"/>
      <color theme="10"/>
      <name val="B Roya"/>
      <charset val="178"/>
    </font>
    <font>
      <b/>
      <sz val="16"/>
      <color theme="0"/>
      <name val="B Roya"/>
      <charset val="178"/>
    </font>
    <font>
      <b/>
      <sz val="16"/>
      <color theme="8" tint="-0.499984740745262"/>
      <name val="B Mitra"/>
      <charset val="178"/>
    </font>
    <font>
      <sz val="11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tted">
        <color theme="8" tint="-0.249977111117893"/>
      </left>
      <right style="dotted">
        <color theme="8" tint="-0.249977111117893"/>
      </right>
      <top style="dotted">
        <color theme="8" tint="-0.249977111117893"/>
      </top>
      <bottom style="dotted">
        <color theme="8" tint="-0.249977111117893"/>
      </bottom>
      <diagonal/>
    </border>
    <border>
      <left style="thin">
        <color indexed="64"/>
      </left>
      <right style="dotted">
        <color theme="8" tint="-0.249977111117893"/>
      </right>
      <top style="thin">
        <color indexed="64"/>
      </top>
      <bottom style="thin">
        <color indexed="64"/>
      </bottom>
      <diagonal/>
    </border>
    <border>
      <left style="dotted">
        <color theme="8" tint="-0.249977111117893"/>
      </left>
      <right style="dotted">
        <color theme="8" tint="-0.249977111117893"/>
      </right>
      <top style="thin">
        <color indexed="64"/>
      </top>
      <bottom style="thin">
        <color indexed="64"/>
      </bottom>
      <diagonal/>
    </border>
    <border>
      <left style="dotted">
        <color theme="8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8" tint="-0.249977111117893"/>
      </right>
      <top style="thin">
        <color indexed="64"/>
      </top>
      <bottom style="dotted">
        <color theme="8" tint="-0.249977111117893"/>
      </bottom>
      <diagonal/>
    </border>
    <border>
      <left style="dotted">
        <color theme="8" tint="-0.249977111117893"/>
      </left>
      <right style="dotted">
        <color theme="8" tint="-0.249977111117893"/>
      </right>
      <top style="thin">
        <color indexed="64"/>
      </top>
      <bottom style="dotted">
        <color theme="8" tint="-0.249977111117893"/>
      </bottom>
      <diagonal/>
    </border>
    <border>
      <left style="dotted">
        <color theme="8" tint="-0.249977111117893"/>
      </left>
      <right style="thin">
        <color indexed="64"/>
      </right>
      <top style="thin">
        <color indexed="64"/>
      </top>
      <bottom style="dotted">
        <color theme="8" tint="-0.249977111117893"/>
      </bottom>
      <diagonal/>
    </border>
    <border>
      <left style="thin">
        <color indexed="64"/>
      </left>
      <right style="dotted">
        <color theme="8" tint="-0.249977111117893"/>
      </right>
      <top style="dotted">
        <color theme="8" tint="-0.249977111117893"/>
      </top>
      <bottom style="dotted">
        <color theme="8" tint="-0.249977111117893"/>
      </bottom>
      <diagonal/>
    </border>
    <border>
      <left style="dotted">
        <color theme="8" tint="-0.249977111117893"/>
      </left>
      <right style="thin">
        <color indexed="64"/>
      </right>
      <top style="dotted">
        <color theme="8" tint="-0.249977111117893"/>
      </top>
      <bottom style="dotted">
        <color theme="8" tint="-0.249977111117893"/>
      </bottom>
      <diagonal/>
    </border>
    <border>
      <left style="thin">
        <color indexed="64"/>
      </left>
      <right style="dotted">
        <color theme="8" tint="-0.249977111117893"/>
      </right>
      <top style="dotted">
        <color theme="8" tint="-0.249977111117893"/>
      </top>
      <bottom style="thin">
        <color indexed="64"/>
      </bottom>
      <diagonal/>
    </border>
    <border>
      <left style="dotted">
        <color theme="8" tint="-0.249977111117893"/>
      </left>
      <right style="dotted">
        <color theme="8" tint="-0.249977111117893"/>
      </right>
      <top style="dotted">
        <color theme="8" tint="-0.249977111117893"/>
      </top>
      <bottom style="thin">
        <color indexed="64"/>
      </bottom>
      <diagonal/>
    </border>
    <border>
      <left style="dotted">
        <color theme="8" tint="-0.249977111117893"/>
      </left>
      <right style="thin">
        <color indexed="64"/>
      </right>
      <top style="dotted">
        <color theme="8" tint="-0.249977111117893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4">
    <xf numFmtId="0" fontId="0" fillId="0" borderId="0" xfId="0"/>
    <xf numFmtId="0" fontId="9" fillId="14" borderId="4" xfId="0" applyFont="1" applyFill="1" applyBorder="1" applyAlignment="1" applyProtection="1">
      <alignment horizontal="center" vertical="center"/>
      <protection hidden="1"/>
    </xf>
    <xf numFmtId="0" fontId="9" fillId="14" borderId="5" xfId="0" applyFont="1" applyFill="1" applyBorder="1" applyAlignment="1" applyProtection="1">
      <alignment horizontal="center" vertical="center"/>
      <protection hidden="1"/>
    </xf>
    <xf numFmtId="0" fontId="9" fillId="14" borderId="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6" fillId="18" borderId="8" xfId="0" applyFont="1" applyFill="1" applyBorder="1" applyAlignment="1" applyProtection="1">
      <alignment horizontal="center" vertical="center"/>
      <protection hidden="1"/>
    </xf>
    <xf numFmtId="0" fontId="6" fillId="18" borderId="9" xfId="0" applyFont="1" applyFill="1" applyBorder="1" applyAlignment="1" applyProtection="1">
      <alignment horizontal="center" vertical="center"/>
      <protection hidden="1"/>
    </xf>
    <xf numFmtId="164" fontId="14" fillId="0" borderId="7" xfId="0" applyNumberFormat="1" applyFont="1" applyBorder="1" applyAlignment="1" applyProtection="1">
      <alignment horizontal="center" vertical="center"/>
      <protection hidden="1"/>
    </xf>
    <xf numFmtId="164" fontId="14" fillId="0" borderId="8" xfId="0" applyNumberFormat="1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6" borderId="35" xfId="0" applyFont="1" applyFill="1" applyBorder="1" applyAlignment="1" applyProtection="1">
      <alignment horizontal="center" vertical="center"/>
      <protection hidden="1"/>
    </xf>
    <xf numFmtId="0" fontId="14" fillId="5" borderId="8" xfId="0" applyFont="1" applyFill="1" applyBorder="1" applyAlignment="1" applyProtection="1">
      <alignment horizontal="center" vertical="center"/>
      <protection hidden="1"/>
    </xf>
    <xf numFmtId="0" fontId="6" fillId="12" borderId="7" xfId="0" applyFont="1" applyFill="1" applyBorder="1" applyAlignment="1" applyProtection="1">
      <alignment horizontal="center" vertical="center"/>
      <protection hidden="1"/>
    </xf>
    <xf numFmtId="0" fontId="6" fillId="12" borderId="8" xfId="0" applyFont="1" applyFill="1" applyBorder="1" applyAlignment="1" applyProtection="1">
      <alignment horizontal="center" vertical="center"/>
      <protection hidden="1"/>
    </xf>
    <xf numFmtId="0" fontId="6" fillId="12" borderId="9" xfId="0" applyFont="1" applyFill="1" applyBorder="1" applyAlignment="1" applyProtection="1">
      <alignment horizontal="center" vertical="center"/>
      <protection hidden="1"/>
    </xf>
    <xf numFmtId="164" fontId="6" fillId="4" borderId="11" xfId="0" applyNumberFormat="1" applyFont="1" applyFill="1" applyBorder="1" applyAlignment="1" applyProtection="1">
      <alignment horizontal="center" vertical="center"/>
      <protection hidden="1"/>
    </xf>
    <xf numFmtId="0" fontId="6" fillId="12" borderId="36" xfId="0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6" fillId="10" borderId="9" xfId="0" applyFont="1" applyFill="1" applyBorder="1" applyAlignment="1" applyProtection="1">
      <alignment horizontal="center" vertical="center"/>
      <protection hidden="1"/>
    </xf>
    <xf numFmtId="0" fontId="11" fillId="17" borderId="9" xfId="0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18" borderId="7" xfId="0" applyFont="1" applyFill="1" applyBorder="1" applyAlignment="1" applyProtection="1">
      <alignment horizontal="center" vertical="center"/>
      <protection hidden="1"/>
    </xf>
    <xf numFmtId="0" fontId="6" fillId="18" borderId="41" xfId="0" applyFont="1" applyFill="1" applyBorder="1" applyAlignment="1" applyProtection="1">
      <alignment horizontal="center" vertical="center"/>
      <protection hidden="1"/>
    </xf>
    <xf numFmtId="0" fontId="11" fillId="15" borderId="7" xfId="0" applyFont="1" applyFill="1" applyBorder="1" applyAlignment="1" applyProtection="1">
      <alignment horizontal="center" vertical="center"/>
      <protection hidden="1"/>
    </xf>
    <xf numFmtId="0" fontId="11" fillId="15" borderId="8" xfId="0" applyFont="1" applyFill="1" applyBorder="1" applyAlignment="1" applyProtection="1">
      <alignment horizontal="center" vertical="center"/>
      <protection hidden="1"/>
    </xf>
    <xf numFmtId="0" fontId="11" fillId="15" borderId="9" xfId="0" applyFont="1" applyFill="1" applyBorder="1" applyAlignment="1" applyProtection="1">
      <alignment horizontal="center" vertical="center"/>
      <protection hidden="1"/>
    </xf>
    <xf numFmtId="0" fontId="6" fillId="12" borderId="7" xfId="0" applyFont="1" applyFill="1" applyBorder="1" applyAlignment="1" applyProtection="1">
      <alignment horizontal="center"/>
      <protection hidden="1"/>
    </xf>
    <xf numFmtId="0" fontId="6" fillId="12" borderId="8" xfId="0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64" fontId="4" fillId="8" borderId="8" xfId="0" applyNumberFormat="1" applyFont="1" applyFill="1" applyBorder="1" applyAlignment="1" applyProtection="1">
      <alignment horizontal="center"/>
      <protection hidden="1"/>
    </xf>
    <xf numFmtId="0" fontId="6" fillId="18" borderId="8" xfId="0" applyFont="1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11" fillId="15" borderId="16" xfId="0" applyFont="1" applyFill="1" applyBorder="1" applyAlignment="1" applyProtection="1">
      <alignment horizontal="center" vertical="center"/>
      <protection hidden="1"/>
    </xf>
    <xf numFmtId="0" fontId="11" fillId="15" borderId="17" xfId="0" applyFont="1" applyFill="1" applyBorder="1" applyAlignment="1" applyProtection="1">
      <alignment horizontal="center" vertical="center"/>
      <protection hidden="1"/>
    </xf>
    <xf numFmtId="0" fontId="11" fillId="15" borderId="26" xfId="0" applyFont="1" applyFill="1" applyBorder="1" applyAlignment="1" applyProtection="1">
      <alignment horizontal="center" vertical="center"/>
      <protection hidden="1"/>
    </xf>
    <xf numFmtId="0" fontId="6" fillId="18" borderId="16" xfId="0" applyFont="1" applyFill="1" applyBorder="1" applyAlignment="1" applyProtection="1">
      <alignment horizontal="center"/>
      <protection hidden="1"/>
    </xf>
    <xf numFmtId="0" fontId="6" fillId="18" borderId="17" xfId="0" applyFont="1" applyFill="1" applyBorder="1" applyAlignment="1" applyProtection="1">
      <alignment horizontal="center"/>
      <protection hidden="1"/>
    </xf>
    <xf numFmtId="0" fontId="6" fillId="18" borderId="26" xfId="0" applyFont="1" applyFill="1" applyBorder="1" applyAlignment="1" applyProtection="1">
      <alignment horizontal="center"/>
      <protection hidden="1"/>
    </xf>
    <xf numFmtId="164" fontId="6" fillId="12" borderId="7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1" fillId="23" borderId="16" xfId="0" applyFont="1" applyFill="1" applyBorder="1" applyAlignment="1" applyProtection="1">
      <alignment horizontal="center" vertical="center"/>
      <protection hidden="1"/>
    </xf>
    <xf numFmtId="0" fontId="11" fillId="23" borderId="18" xfId="0" applyFont="1" applyFill="1" applyBorder="1" applyAlignment="1" applyProtection="1">
      <alignment horizontal="center" vertical="center"/>
      <protection hidden="1"/>
    </xf>
    <xf numFmtId="0" fontId="11" fillId="22" borderId="19" xfId="0" applyFont="1" applyFill="1" applyBorder="1" applyAlignment="1" applyProtection="1">
      <alignment horizontal="center" vertical="center"/>
      <protection hidden="1"/>
    </xf>
    <xf numFmtId="0" fontId="11" fillId="22" borderId="17" xfId="0" applyFont="1" applyFill="1" applyBorder="1" applyAlignment="1" applyProtection="1">
      <alignment horizontal="center" vertical="center"/>
      <protection hidden="1"/>
    </xf>
    <xf numFmtId="0" fontId="11" fillId="22" borderId="18" xfId="0" applyFont="1" applyFill="1" applyBorder="1" applyAlignment="1" applyProtection="1">
      <alignment horizontal="center" vertical="center"/>
      <protection hidden="1"/>
    </xf>
    <xf numFmtId="0" fontId="11" fillId="21" borderId="19" xfId="0" applyFont="1" applyFill="1" applyBorder="1" applyAlignment="1" applyProtection="1">
      <alignment horizontal="center" vertical="center"/>
      <protection hidden="1"/>
    </xf>
    <xf numFmtId="0" fontId="11" fillId="21" borderId="17" xfId="0" applyFont="1" applyFill="1" applyBorder="1" applyAlignment="1" applyProtection="1">
      <alignment horizontal="center" vertical="center"/>
      <protection hidden="1"/>
    </xf>
    <xf numFmtId="0" fontId="11" fillId="21" borderId="26" xfId="0" applyFont="1" applyFill="1" applyBorder="1" applyAlignment="1" applyProtection="1">
      <alignment horizontal="center" vertical="center"/>
      <protection hidden="1"/>
    </xf>
    <xf numFmtId="0" fontId="11" fillId="20" borderId="16" xfId="0" applyFont="1" applyFill="1" applyBorder="1" applyAlignment="1" applyProtection="1">
      <alignment horizontal="center" vertical="center"/>
      <protection hidden="1"/>
    </xf>
    <xf numFmtId="0" fontId="11" fillId="20" borderId="17" xfId="0" applyFont="1" applyFill="1" applyBorder="1" applyAlignment="1" applyProtection="1">
      <alignment horizontal="center" vertical="center"/>
      <protection hidden="1"/>
    </xf>
    <xf numFmtId="0" fontId="11" fillId="20" borderId="26" xfId="0" applyFont="1" applyFill="1" applyBorder="1" applyAlignment="1" applyProtection="1">
      <alignment horizontal="center" vertical="center"/>
      <protection hidden="1"/>
    </xf>
    <xf numFmtId="0" fontId="11" fillId="15" borderId="18" xfId="0" applyFont="1" applyFill="1" applyBorder="1" applyAlignment="1" applyProtection="1">
      <alignment horizontal="center" vertical="center"/>
      <protection hidden="1"/>
    </xf>
    <xf numFmtId="0" fontId="11" fillId="19" borderId="8" xfId="0" applyFont="1" applyFill="1" applyBorder="1" applyAlignment="1" applyProtection="1">
      <alignment horizontal="center" vertical="center"/>
      <protection hidden="1"/>
    </xf>
    <xf numFmtId="0" fontId="11" fillId="19" borderId="16" xfId="0" applyFont="1" applyFill="1" applyBorder="1" applyAlignment="1" applyProtection="1">
      <alignment horizontal="center" vertical="center"/>
      <protection hidden="1"/>
    </xf>
    <xf numFmtId="0" fontId="11" fillId="19" borderId="17" xfId="0" applyFont="1" applyFill="1" applyBorder="1" applyAlignment="1" applyProtection="1">
      <alignment horizontal="center" vertical="center"/>
      <protection hidden="1"/>
    </xf>
    <xf numFmtId="0" fontId="11" fillId="19" borderId="18" xfId="0" applyFont="1" applyFill="1" applyBorder="1" applyAlignment="1" applyProtection="1">
      <alignment horizontal="center" vertical="center"/>
      <protection hidden="1"/>
    </xf>
    <xf numFmtId="0" fontId="16" fillId="12" borderId="8" xfId="0" applyFont="1" applyFill="1" applyBorder="1" applyAlignment="1" applyProtection="1">
      <alignment horizontal="center" vertical="center"/>
      <protection hidden="1"/>
    </xf>
    <xf numFmtId="164" fontId="2" fillId="8" borderId="8" xfId="0" applyNumberFormat="1" applyFont="1" applyFill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7" fillId="19" borderId="8" xfId="0" applyFont="1" applyFill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16" fillId="3" borderId="7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 applyProtection="1">
      <alignment horizontal="center" vertical="center"/>
      <protection hidden="1"/>
    </xf>
    <xf numFmtId="0" fontId="16" fillId="3" borderId="9" xfId="0" applyFont="1" applyFill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6" fillId="18" borderId="2" xfId="0" applyFont="1" applyFill="1" applyBorder="1" applyAlignment="1" applyProtection="1">
      <alignment horizontal="center"/>
      <protection hidden="1"/>
    </xf>
    <xf numFmtId="0" fontId="6" fillId="18" borderId="1" xfId="0" applyFont="1" applyFill="1" applyBorder="1" applyAlignment="1" applyProtection="1">
      <alignment horizontal="center"/>
      <protection hidden="1"/>
    </xf>
    <xf numFmtId="0" fontId="6" fillId="18" borderId="10" xfId="0" applyFont="1" applyFill="1" applyBorder="1" applyAlignment="1" applyProtection="1">
      <alignment horizontal="center"/>
      <protection hidden="1"/>
    </xf>
    <xf numFmtId="0" fontId="11" fillId="22" borderId="20" xfId="0" applyFont="1" applyFill="1" applyBorder="1" applyAlignment="1" applyProtection="1">
      <alignment horizontal="center" vertical="center"/>
      <protection hidden="1"/>
    </xf>
    <xf numFmtId="0" fontId="11" fillId="22" borderId="1" xfId="0" applyFont="1" applyFill="1" applyBorder="1" applyAlignment="1" applyProtection="1">
      <alignment horizontal="center" vertical="center"/>
      <protection hidden="1"/>
    </xf>
    <xf numFmtId="0" fontId="11" fillId="22" borderId="3" xfId="0" applyFont="1" applyFill="1" applyBorder="1" applyAlignment="1" applyProtection="1">
      <alignment horizontal="center" vertical="center"/>
      <protection hidden="1"/>
    </xf>
    <xf numFmtId="0" fontId="11" fillId="15" borderId="41" xfId="0" applyFont="1" applyFill="1" applyBorder="1" applyAlignment="1" applyProtection="1">
      <alignment horizontal="center" vertical="center"/>
      <protection hidden="1"/>
    </xf>
    <xf numFmtId="0" fontId="6" fillId="18" borderId="4" xfId="0" applyFont="1" applyFill="1" applyBorder="1" applyAlignment="1" applyProtection="1">
      <alignment horizontal="center"/>
      <protection hidden="1"/>
    </xf>
    <xf numFmtId="0" fontId="6" fillId="18" borderId="5" xfId="0" applyFont="1" applyFill="1" applyBorder="1" applyAlignment="1" applyProtection="1">
      <alignment horizontal="center"/>
      <protection hidden="1"/>
    </xf>
    <xf numFmtId="0" fontId="6" fillId="18" borderId="27" xfId="0" applyFont="1" applyFill="1" applyBorder="1" applyAlignment="1" applyProtection="1">
      <alignment horizontal="center"/>
      <protection hidden="1"/>
    </xf>
    <xf numFmtId="0" fontId="11" fillId="22" borderId="34" xfId="0" applyFont="1" applyFill="1" applyBorder="1" applyAlignment="1" applyProtection="1">
      <alignment horizontal="center" vertical="center"/>
      <protection hidden="1"/>
    </xf>
    <xf numFmtId="0" fontId="11" fillId="22" borderId="5" xfId="0" applyFont="1" applyFill="1" applyBorder="1" applyAlignment="1" applyProtection="1">
      <alignment horizontal="center" vertical="center"/>
      <protection hidden="1"/>
    </xf>
    <xf numFmtId="0" fontId="11" fillId="22" borderId="6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16" fillId="6" borderId="16" xfId="0" applyFont="1" applyFill="1" applyBorder="1" applyAlignment="1" applyProtection="1">
      <alignment horizontal="center" vertical="center"/>
      <protection hidden="1"/>
    </xf>
    <xf numFmtId="0" fontId="16" fillId="6" borderId="17" xfId="0" applyFont="1" applyFill="1" applyBorder="1" applyAlignment="1" applyProtection="1">
      <alignment horizontal="center" vertical="center"/>
      <protection hidden="1"/>
    </xf>
    <xf numFmtId="0" fontId="16" fillId="6" borderId="26" xfId="0" applyFont="1" applyFill="1" applyBorder="1" applyAlignment="1" applyProtection="1">
      <alignment horizontal="center" vertical="center"/>
      <protection hidden="1"/>
    </xf>
    <xf numFmtId="0" fontId="16" fillId="18" borderId="16" xfId="0" applyFont="1" applyFill="1" applyBorder="1" applyAlignment="1" applyProtection="1">
      <alignment horizontal="center" vertical="center"/>
      <protection hidden="1"/>
    </xf>
    <xf numFmtId="0" fontId="16" fillId="18" borderId="17" xfId="0" applyFont="1" applyFill="1" applyBorder="1" applyAlignment="1" applyProtection="1">
      <alignment horizontal="center" vertical="center"/>
      <protection hidden="1"/>
    </xf>
    <xf numFmtId="0" fontId="16" fillId="18" borderId="18" xfId="0" applyFont="1" applyFill="1" applyBorder="1" applyAlignment="1" applyProtection="1">
      <alignment horizontal="center" vertical="center"/>
      <protection hidden="1"/>
    </xf>
    <xf numFmtId="164" fontId="16" fillId="12" borderId="7" xfId="0" applyNumberFormat="1" applyFont="1" applyFill="1" applyBorder="1" applyAlignment="1" applyProtection="1">
      <alignment horizontal="center"/>
      <protection hidden="1"/>
    </xf>
    <xf numFmtId="0" fontId="16" fillId="12" borderId="8" xfId="0" applyFont="1" applyFill="1" applyBorder="1" applyAlignment="1" applyProtection="1">
      <alignment horizontal="center"/>
      <protection hidden="1"/>
    </xf>
    <xf numFmtId="0" fontId="16" fillId="6" borderId="8" xfId="0" applyFont="1" applyFill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164" fontId="2" fillId="8" borderId="8" xfId="0" applyNumberFormat="1" applyFont="1" applyFill="1" applyBorder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0" fontId="17" fillId="19" borderId="16" xfId="0" applyFont="1" applyFill="1" applyBorder="1" applyAlignment="1" applyProtection="1">
      <alignment horizontal="center" vertical="center"/>
      <protection hidden="1"/>
    </xf>
    <xf numFmtId="0" fontId="17" fillId="19" borderId="17" xfId="0" applyFont="1" applyFill="1" applyBorder="1" applyAlignment="1" applyProtection="1">
      <alignment horizontal="center" vertical="center"/>
      <protection hidden="1"/>
    </xf>
    <xf numFmtId="0" fontId="17" fillId="19" borderId="18" xfId="0" applyFont="1" applyFill="1" applyBorder="1" applyAlignment="1" applyProtection="1">
      <alignment horizontal="center" vertical="center"/>
      <protection hidden="1"/>
    </xf>
    <xf numFmtId="164" fontId="4" fillId="8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6" fillId="0" borderId="36" xfId="0" applyFont="1" applyBorder="1" applyAlignment="1" applyProtection="1">
      <alignment horizontal="center" vertical="center"/>
      <protection hidden="1"/>
    </xf>
    <xf numFmtId="0" fontId="17" fillId="19" borderId="7" xfId="0" applyFont="1" applyFill="1" applyBorder="1" applyAlignment="1" applyProtection="1">
      <alignment horizontal="center" vertical="center"/>
      <protection hidden="1"/>
    </xf>
    <xf numFmtId="0" fontId="17" fillId="19" borderId="9" xfId="0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6" fillId="18" borderId="16" xfId="0" applyFont="1" applyFill="1" applyBorder="1" applyAlignment="1" applyProtection="1">
      <alignment horizontal="center" vertical="center"/>
      <protection hidden="1"/>
    </xf>
    <xf numFmtId="0" fontId="6" fillId="18" borderId="17" xfId="0" applyFont="1" applyFill="1" applyBorder="1" applyAlignment="1" applyProtection="1">
      <alignment horizontal="center" vertical="center"/>
      <protection hidden="1"/>
    </xf>
    <xf numFmtId="0" fontId="6" fillId="18" borderId="18" xfId="0" applyFont="1" applyFill="1" applyBorder="1" applyAlignment="1" applyProtection="1">
      <alignment horizontal="center" vertical="center"/>
      <protection hidden="1"/>
    </xf>
    <xf numFmtId="0" fontId="16" fillId="6" borderId="2" xfId="0" applyFont="1" applyFill="1" applyBorder="1" applyAlignment="1" applyProtection="1">
      <alignment horizontal="center" vertical="center"/>
      <protection hidden="1"/>
    </xf>
    <xf numFmtId="0" fontId="16" fillId="6" borderId="1" xfId="0" applyFont="1" applyFill="1" applyBorder="1" applyAlignment="1" applyProtection="1">
      <alignment horizontal="center" vertical="center"/>
      <protection hidden="1"/>
    </xf>
    <xf numFmtId="0" fontId="16" fillId="6" borderId="10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center" vertical="center"/>
      <protection hidden="1"/>
    </xf>
    <xf numFmtId="0" fontId="6" fillId="6" borderId="27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6" fillId="6" borderId="18" xfId="0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 vertical="center"/>
      <protection hidden="1"/>
    </xf>
    <xf numFmtId="2" fontId="5" fillId="0" borderId="6" xfId="0" applyNumberFormat="1" applyFont="1" applyBorder="1" applyAlignment="1" applyProtection="1">
      <alignment horizontal="center" vertical="center"/>
      <protection hidden="1"/>
    </xf>
    <xf numFmtId="2" fontId="5" fillId="0" borderId="18" xfId="0" applyNumberFormat="1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13" borderId="7" xfId="0" applyFill="1" applyBorder="1" applyAlignment="1" applyProtection="1">
      <alignment horizontal="center" vertical="center"/>
      <protection hidden="1"/>
    </xf>
    <xf numFmtId="0" fontId="0" fillId="13" borderId="35" xfId="0" applyFill="1" applyBorder="1" applyAlignment="1" applyProtection="1">
      <alignment horizontal="center" vertical="center"/>
      <protection hidden="1"/>
    </xf>
    <xf numFmtId="0" fontId="0" fillId="13" borderId="8" xfId="0" applyFill="1" applyBorder="1" applyAlignment="1" applyProtection="1">
      <alignment horizontal="center" vertical="center"/>
      <protection hidden="1"/>
    </xf>
    <xf numFmtId="0" fontId="0" fillId="13" borderId="9" xfId="0" applyFill="1" applyBorder="1" applyAlignment="1" applyProtection="1">
      <alignment horizontal="center" vertical="center"/>
      <protection hidden="1"/>
    </xf>
    <xf numFmtId="164" fontId="0" fillId="5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Protection="1">
      <protection hidden="1"/>
    </xf>
    <xf numFmtId="0" fontId="0" fillId="0" borderId="10" xfId="0" applyBorder="1" applyProtection="1"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readingOrder="2"/>
      <protection hidden="1"/>
    </xf>
    <xf numFmtId="0" fontId="8" fillId="0" borderId="0" xfId="0" applyFont="1" applyAlignment="1" applyProtection="1">
      <alignment readingOrder="2"/>
      <protection hidden="1"/>
    </xf>
    <xf numFmtId="0" fontId="0" fillId="16" borderId="23" xfId="0" applyFill="1" applyBorder="1" applyProtection="1">
      <protection hidden="1"/>
    </xf>
    <xf numFmtId="0" fontId="0" fillId="16" borderId="24" xfId="0" applyFill="1" applyBorder="1" applyProtection="1">
      <protection hidden="1"/>
    </xf>
    <xf numFmtId="0" fontId="0" fillId="16" borderId="25" xfId="0" applyFill="1" applyBorder="1" applyProtection="1">
      <protection hidden="1"/>
    </xf>
    <xf numFmtId="0" fontId="0" fillId="16" borderId="29" xfId="0" applyFill="1" applyBorder="1" applyProtection="1">
      <protection hidden="1"/>
    </xf>
    <xf numFmtId="0" fontId="0" fillId="16" borderId="30" xfId="0" applyFill="1" applyBorder="1" applyProtection="1">
      <protection hidden="1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0" fillId="16" borderId="0" xfId="0" applyFill="1" applyBorder="1" applyProtection="1">
      <protection hidden="1"/>
    </xf>
    <xf numFmtId="164" fontId="2" fillId="16" borderId="0" xfId="0" applyNumberFormat="1" applyFont="1" applyFill="1" applyBorder="1" applyAlignment="1" applyProtection="1">
      <alignment horizontal="center" vertical="center"/>
      <protection hidden="1"/>
    </xf>
    <xf numFmtId="0" fontId="2" fillId="12" borderId="16" xfId="0" applyFont="1" applyFill="1" applyBorder="1" applyAlignment="1" applyProtection="1">
      <alignment horizontal="center" vertical="center"/>
      <protection hidden="1"/>
    </xf>
    <xf numFmtId="0" fontId="2" fillId="12" borderId="17" xfId="0" applyFont="1" applyFill="1" applyBorder="1" applyAlignment="1" applyProtection="1">
      <alignment horizontal="center" vertical="center"/>
      <protection hidden="1"/>
    </xf>
    <xf numFmtId="0" fontId="2" fillId="12" borderId="18" xfId="0" applyFont="1" applyFill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0" fontId="0" fillId="16" borderId="31" xfId="0" applyFill="1" applyBorder="1" applyProtection="1">
      <protection hidden="1"/>
    </xf>
    <xf numFmtId="0" fontId="0" fillId="16" borderId="32" xfId="0" applyFill="1" applyBorder="1" applyProtection="1">
      <protection hidden="1"/>
    </xf>
    <xf numFmtId="0" fontId="0" fillId="16" borderId="33" xfId="0" applyFill="1" applyBorder="1" applyProtection="1">
      <protection hidden="1"/>
    </xf>
    <xf numFmtId="0" fontId="9" fillId="14" borderId="7" xfId="0" applyFont="1" applyFill="1" applyBorder="1" applyAlignment="1" applyProtection="1">
      <alignment horizontal="center" vertical="center"/>
      <protection hidden="1"/>
    </xf>
    <xf numFmtId="0" fontId="9" fillId="14" borderId="8" xfId="0" applyFont="1" applyFill="1" applyBorder="1" applyAlignment="1" applyProtection="1">
      <alignment horizontal="center" vertical="center"/>
      <protection hidden="1"/>
    </xf>
    <xf numFmtId="0" fontId="9" fillId="14" borderId="9" xfId="0" applyFont="1" applyFill="1" applyBorder="1" applyAlignment="1" applyProtection="1">
      <alignment horizontal="center" vertical="center"/>
      <protection hidden="1"/>
    </xf>
    <xf numFmtId="0" fontId="2" fillId="12" borderId="7" xfId="0" applyFont="1" applyFill="1" applyBorder="1" applyAlignment="1" applyProtection="1">
      <alignment horizontal="center" vertical="center"/>
      <protection hidden="1"/>
    </xf>
    <xf numFmtId="0" fontId="2" fillId="12" borderId="8" xfId="0" applyFont="1" applyFill="1" applyBorder="1" applyAlignment="1" applyProtection="1">
      <alignment horizontal="center" vertical="center"/>
      <protection hidden="1"/>
    </xf>
    <xf numFmtId="0" fontId="2" fillId="12" borderId="9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21" fillId="13" borderId="48" xfId="0" applyFont="1" applyFill="1" applyBorder="1" applyAlignment="1" applyProtection="1">
      <alignment horizontal="center" vertical="center"/>
      <protection hidden="1"/>
    </xf>
    <xf numFmtId="0" fontId="9" fillId="14" borderId="16" xfId="0" applyFont="1" applyFill="1" applyBorder="1" applyAlignment="1" applyProtection="1">
      <alignment horizontal="center" vertical="center"/>
      <protection hidden="1"/>
    </xf>
    <xf numFmtId="0" fontId="9" fillId="14" borderId="17" xfId="0" applyFont="1" applyFill="1" applyBorder="1" applyAlignment="1" applyProtection="1">
      <alignment horizontal="center" vertical="center"/>
      <protection hidden="1"/>
    </xf>
    <xf numFmtId="0" fontId="9" fillId="14" borderId="18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 readingOrder="2"/>
    </xf>
    <xf numFmtId="3" fontId="0" fillId="0" borderId="7" xfId="0" applyNumberFormat="1" applyBorder="1" applyAlignment="1" applyProtection="1">
      <alignment horizontal="center" vertical="center"/>
      <protection hidden="1"/>
    </xf>
    <xf numFmtId="0" fontId="10" fillId="16" borderId="0" xfId="0" applyFont="1" applyFill="1" applyBorder="1" applyAlignment="1" applyProtection="1">
      <alignment vertical="center"/>
      <protection hidden="1"/>
    </xf>
    <xf numFmtId="0" fontId="19" fillId="11" borderId="0" xfId="0" applyFont="1" applyFill="1" applyBorder="1" applyAlignment="1" applyProtection="1">
      <alignment horizontal="center"/>
      <protection hidden="1"/>
    </xf>
    <xf numFmtId="164" fontId="4" fillId="0" borderId="4" xfId="0" applyNumberFormat="1" applyFont="1" applyBorder="1" applyAlignment="1" applyProtection="1">
      <alignment horizontal="center" vertical="center" shrinkToFit="1"/>
      <protection hidden="1"/>
    </xf>
    <xf numFmtId="164" fontId="4" fillId="0" borderId="6" xfId="0" applyNumberFormat="1" applyFont="1" applyBorder="1" applyAlignment="1" applyProtection="1">
      <alignment horizontal="center" vertical="center" shrinkToFit="1"/>
      <protection hidden="1"/>
    </xf>
    <xf numFmtId="14" fontId="0" fillId="0" borderId="0" xfId="0" applyNumberFormat="1" applyProtection="1">
      <protection hidden="1"/>
    </xf>
    <xf numFmtId="0" fontId="24" fillId="0" borderId="0" xfId="0" applyFont="1" applyAlignment="1">
      <alignment horizontal="right" vertical="center" shrinkToFit="1" readingOrder="2"/>
    </xf>
    <xf numFmtId="0" fontId="27" fillId="0" borderId="0" xfId="0" applyFont="1" applyAlignment="1">
      <alignment horizontal="center" vertical="center" readingOrder="2"/>
    </xf>
    <xf numFmtId="0" fontId="24" fillId="11" borderId="0" xfId="0" applyFont="1" applyFill="1" applyAlignment="1">
      <alignment horizontal="center" vertical="center" readingOrder="2"/>
    </xf>
    <xf numFmtId="0" fontId="24" fillId="11" borderId="0" xfId="0" applyFont="1" applyFill="1" applyAlignment="1">
      <alignment horizontal="right" vertical="center" shrinkToFit="1" readingOrder="2"/>
    </xf>
    <xf numFmtId="0" fontId="4" fillId="11" borderId="0" xfId="0" applyFont="1" applyFill="1" applyAlignment="1">
      <alignment vertical="center" readingOrder="2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6" borderId="7" xfId="0" applyFont="1" applyFill="1" applyBorder="1" applyAlignment="1" applyProtection="1">
      <alignment horizontal="center" vertical="center"/>
      <protection hidden="1"/>
    </xf>
    <xf numFmtId="0" fontId="16" fillId="6" borderId="8" xfId="0" applyFont="1" applyFill="1" applyBorder="1" applyAlignment="1" applyProtection="1">
      <alignment horizontal="center" vertical="center"/>
      <protection hidden="1"/>
    </xf>
    <xf numFmtId="0" fontId="16" fillId="6" borderId="9" xfId="0" applyFont="1" applyFill="1" applyBorder="1" applyAlignment="1" applyProtection="1">
      <alignment horizontal="center" vertical="center"/>
      <protection hidden="1"/>
    </xf>
    <xf numFmtId="164" fontId="16" fillId="6" borderId="7" xfId="0" applyNumberFormat="1" applyFont="1" applyFill="1" applyBorder="1" applyAlignment="1" applyProtection="1">
      <alignment horizontal="center" vertical="center"/>
      <protection hidden="1"/>
    </xf>
    <xf numFmtId="164" fontId="16" fillId="6" borderId="8" xfId="0" applyNumberFormat="1" applyFont="1" applyFill="1" applyBorder="1" applyAlignment="1" applyProtection="1">
      <alignment horizontal="center" vertical="center"/>
      <protection hidden="1"/>
    </xf>
    <xf numFmtId="164" fontId="16" fillId="6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164" fontId="2" fillId="6" borderId="8" xfId="0" applyNumberFormat="1" applyFont="1" applyFill="1" applyBorder="1" applyAlignment="1" applyProtection="1">
      <alignment horizontal="center" vertical="center"/>
      <protection locked="0"/>
    </xf>
    <xf numFmtId="164" fontId="2" fillId="6" borderId="9" xfId="0" applyNumberFormat="1" applyFont="1" applyFill="1" applyBorder="1" applyAlignment="1" applyProtection="1">
      <alignment horizontal="center" vertical="center"/>
      <protection locked="0"/>
    </xf>
    <xf numFmtId="164" fontId="2" fillId="6" borderId="4" xfId="0" applyNumberFormat="1" applyFont="1" applyFill="1" applyBorder="1" applyAlignment="1" applyProtection="1">
      <alignment horizontal="center" vertical="center"/>
      <protection locked="0"/>
    </xf>
    <xf numFmtId="164" fontId="2" fillId="6" borderId="5" xfId="0" applyNumberFormat="1" applyFont="1" applyFill="1" applyBorder="1" applyAlignment="1" applyProtection="1">
      <alignment horizontal="center" vertical="center"/>
      <protection locked="0"/>
    </xf>
    <xf numFmtId="164" fontId="2" fillId="6" borderId="6" xfId="0" applyNumberFormat="1" applyFont="1" applyFill="1" applyBorder="1" applyAlignment="1" applyProtection="1">
      <alignment horizontal="center" vertical="center"/>
      <protection locked="0"/>
    </xf>
    <xf numFmtId="164" fontId="26" fillId="6" borderId="36" xfId="0" applyNumberFormat="1" applyFont="1" applyFill="1" applyBorder="1" applyAlignment="1" applyProtection="1">
      <alignment horizontal="center" vertical="center" shrinkToFit="1"/>
      <protection locked="0"/>
    </xf>
    <xf numFmtId="164" fontId="2" fillId="6" borderId="38" xfId="0" applyNumberFormat="1" applyFont="1" applyFill="1" applyBorder="1" applyAlignment="1" applyProtection="1">
      <alignment horizontal="center" vertical="center"/>
      <protection locked="0"/>
    </xf>
    <xf numFmtId="164" fontId="2" fillId="6" borderId="39" xfId="0" applyNumberFormat="1" applyFont="1" applyFill="1" applyBorder="1" applyAlignment="1" applyProtection="1">
      <alignment horizontal="center" vertical="center"/>
      <protection locked="0"/>
    </xf>
    <xf numFmtId="164" fontId="2" fillId="6" borderId="40" xfId="0" applyNumberFormat="1" applyFont="1" applyFill="1" applyBorder="1" applyAlignment="1" applyProtection="1">
      <alignment horizontal="center" vertical="center"/>
      <protection locked="0"/>
    </xf>
    <xf numFmtId="164" fontId="2" fillId="6" borderId="2" xfId="0" applyNumberFormat="1" applyFont="1" applyFill="1" applyBorder="1" applyAlignment="1" applyProtection="1">
      <alignment horizontal="center" vertical="center"/>
      <protection locked="0"/>
    </xf>
    <xf numFmtId="164" fontId="2" fillId="6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3" xfId="0" applyNumberFormat="1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0" fillId="18" borderId="8" xfId="0" applyFill="1" applyBorder="1" applyAlignment="1" applyProtection="1">
      <alignment horizontal="center" vertical="center"/>
      <protection hidden="1"/>
    </xf>
    <xf numFmtId="0" fontId="0" fillId="6" borderId="41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164" fontId="0" fillId="4" borderId="7" xfId="0" applyNumberFormat="1" applyFill="1" applyBorder="1" applyAlignment="1" applyProtection="1">
      <alignment horizontal="center" vertical="center"/>
      <protection hidden="1"/>
    </xf>
    <xf numFmtId="164" fontId="0" fillId="4" borderId="8" xfId="0" applyNumberFormat="1" applyFill="1" applyBorder="1" applyAlignment="1" applyProtection="1">
      <alignment horizontal="center" vertical="center"/>
      <protection hidden="1"/>
    </xf>
    <xf numFmtId="164" fontId="0" fillId="4" borderId="9" xfId="0" applyNumberFormat="1" applyFill="1" applyBorder="1" applyAlignment="1" applyProtection="1">
      <alignment horizontal="center" vertical="center"/>
      <protection hidden="1"/>
    </xf>
    <xf numFmtId="164" fontId="0" fillId="2" borderId="7" xfId="0" applyNumberFormat="1" applyFill="1" applyBorder="1" applyAlignment="1" applyProtection="1">
      <alignment horizontal="center" vertical="center"/>
      <protection hidden="1"/>
    </xf>
    <xf numFmtId="164" fontId="0" fillId="2" borderId="8" xfId="0" applyNumberFormat="1" applyFill="1" applyBorder="1" applyAlignment="1" applyProtection="1">
      <alignment horizontal="center" vertical="center"/>
      <protection hidden="1"/>
    </xf>
    <xf numFmtId="164" fontId="0" fillId="2" borderId="9" xfId="0" applyNumberFormat="1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5" fillId="7" borderId="7" xfId="0" applyFont="1" applyFill="1" applyBorder="1" applyAlignment="1" applyProtection="1">
      <alignment horizontal="center" vertical="center"/>
      <protection hidden="1"/>
    </xf>
    <xf numFmtId="0" fontId="5" fillId="7" borderId="8" xfId="0" applyFont="1" applyFill="1" applyBorder="1" applyAlignment="1" applyProtection="1">
      <alignment horizontal="center" vertical="center"/>
      <protection hidden="1"/>
    </xf>
    <xf numFmtId="0" fontId="5" fillId="7" borderId="9" xfId="0" applyFont="1" applyFill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2" fillId="6" borderId="7" xfId="0" applyNumberFormat="1" applyFont="1" applyFill="1" applyBorder="1" applyAlignment="1" applyProtection="1">
      <alignment horizontal="center" vertical="center"/>
      <protection locked="0"/>
    </xf>
    <xf numFmtId="164" fontId="2" fillId="6" borderId="38" xfId="0" applyNumberFormat="1" applyFont="1" applyFill="1" applyBorder="1" applyAlignment="1" applyProtection="1">
      <alignment horizontal="center" vertical="center"/>
      <protection locked="0" hidden="1"/>
    </xf>
    <xf numFmtId="164" fontId="2" fillId="6" borderId="39" xfId="0" applyNumberFormat="1" applyFont="1" applyFill="1" applyBorder="1" applyAlignment="1" applyProtection="1">
      <alignment horizontal="center" vertical="center"/>
      <protection locked="0" hidden="1"/>
    </xf>
    <xf numFmtId="164" fontId="2" fillId="6" borderId="40" xfId="0" applyNumberFormat="1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Fill="1" applyBorder="1" applyAlignment="1" applyProtection="1">
      <alignment vertical="center" shrinkToFit="1" readingOrder="2"/>
      <protection hidden="1"/>
    </xf>
    <xf numFmtId="0" fontId="22" fillId="0" borderId="0" xfId="0" applyFont="1" applyFill="1" applyBorder="1" applyAlignment="1" applyProtection="1">
      <alignment vertical="center" readingOrder="2"/>
      <protection hidden="1"/>
    </xf>
    <xf numFmtId="0" fontId="0" fillId="0" borderId="0" xfId="0" applyFill="1" applyBorder="1" applyAlignment="1" applyProtection="1">
      <alignment readingOrder="1"/>
      <protection hidden="1"/>
    </xf>
    <xf numFmtId="164" fontId="4" fillId="4" borderId="10" xfId="0" applyNumberFormat="1" applyFont="1" applyFill="1" applyBorder="1" applyAlignment="1">
      <alignment horizontal="center" vertical="center" readingOrder="2"/>
    </xf>
    <xf numFmtId="0" fontId="4" fillId="4" borderId="28" xfId="0" applyFont="1" applyFill="1" applyBorder="1" applyAlignment="1">
      <alignment horizontal="right" vertical="center" shrinkToFit="1" readingOrder="2"/>
    </xf>
    <xf numFmtId="0" fontId="33" fillId="6" borderId="20" xfId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shrinkToFit="1" readingOrder="2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6" borderId="12" xfId="0" applyFill="1" applyBorder="1" applyAlignment="1" applyProtection="1">
      <alignment horizontal="center" vertical="center"/>
      <protection hidden="1"/>
    </xf>
    <xf numFmtId="0" fontId="0" fillId="6" borderId="13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16" fillId="5" borderId="0" xfId="0" applyFont="1" applyFill="1" applyAlignment="1" applyProtection="1">
      <alignment horizontal="center"/>
      <protection hidden="1"/>
    </xf>
    <xf numFmtId="0" fontId="16" fillId="5" borderId="30" xfId="0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center" vertical="center"/>
      <protection hidden="1"/>
    </xf>
    <xf numFmtId="0" fontId="16" fillId="5" borderId="30" xfId="0" applyFont="1" applyFill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8" fillId="6" borderId="11" xfId="0" applyFont="1" applyFill="1" applyBorder="1" applyAlignment="1" applyProtection="1">
      <alignment horizontal="right" vertical="center" indent="4"/>
      <protection hidden="1"/>
    </xf>
    <xf numFmtId="0" fontId="18" fillId="6" borderId="13" xfId="0" applyFont="1" applyFill="1" applyBorder="1" applyAlignment="1" applyProtection="1">
      <alignment horizontal="right" vertical="center" indent="4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0" fillId="12" borderId="48" xfId="0" applyFont="1" applyFill="1" applyBorder="1" applyAlignment="1" applyProtection="1">
      <alignment horizontal="center" vertical="center"/>
      <protection hidden="1"/>
    </xf>
    <xf numFmtId="0" fontId="10" fillId="16" borderId="21" xfId="0" applyFont="1" applyFill="1" applyBorder="1" applyAlignment="1" applyProtection="1">
      <alignment horizontal="center" vertical="center" wrapText="1" shrinkToFit="1"/>
      <protection hidden="1"/>
    </xf>
    <xf numFmtId="0" fontId="10" fillId="16" borderId="43" xfId="0" applyFont="1" applyFill="1" applyBorder="1" applyAlignment="1" applyProtection="1">
      <alignment horizontal="center" vertical="center" wrapText="1" shrinkToFit="1"/>
      <protection hidden="1"/>
    </xf>
    <xf numFmtId="0" fontId="10" fillId="16" borderId="44" xfId="0" applyFont="1" applyFill="1" applyBorder="1" applyAlignment="1" applyProtection="1">
      <alignment horizontal="center" vertical="center" wrapText="1" shrinkToFit="1"/>
      <protection hidden="1"/>
    </xf>
    <xf numFmtId="0" fontId="10" fillId="16" borderId="45" xfId="0" applyFont="1" applyFill="1" applyBorder="1" applyAlignment="1" applyProtection="1">
      <alignment horizontal="center" vertical="center" wrapText="1" shrinkToFit="1"/>
      <protection hidden="1"/>
    </xf>
    <xf numFmtId="0" fontId="10" fillId="16" borderId="0" xfId="0" applyFont="1" applyFill="1" applyBorder="1" applyAlignment="1" applyProtection="1">
      <alignment horizontal="center" vertical="center" wrapText="1" shrinkToFit="1"/>
      <protection hidden="1"/>
    </xf>
    <xf numFmtId="0" fontId="10" fillId="16" borderId="42" xfId="0" applyFont="1" applyFill="1" applyBorder="1" applyAlignment="1" applyProtection="1">
      <alignment horizontal="center" vertical="center" wrapText="1" shrinkToFit="1"/>
      <protection hidden="1"/>
    </xf>
    <xf numFmtId="0" fontId="10" fillId="16" borderId="46" xfId="0" applyFont="1" applyFill="1" applyBorder="1" applyAlignment="1" applyProtection="1">
      <alignment horizontal="center" vertical="center" wrapText="1" shrinkToFit="1"/>
      <protection hidden="1"/>
    </xf>
    <xf numFmtId="0" fontId="10" fillId="16" borderId="47" xfId="0" applyFont="1" applyFill="1" applyBorder="1" applyAlignment="1" applyProtection="1">
      <alignment horizontal="center" vertical="center" wrapText="1" shrinkToFit="1"/>
      <protection hidden="1"/>
    </xf>
    <xf numFmtId="0" fontId="10" fillId="16" borderId="37" xfId="0" applyFont="1" applyFill="1" applyBorder="1" applyAlignment="1" applyProtection="1">
      <alignment horizontal="center" vertical="center" wrapText="1" shrinkToFit="1"/>
      <protection hidden="1"/>
    </xf>
    <xf numFmtId="0" fontId="30" fillId="24" borderId="49" xfId="0" applyFont="1" applyFill="1" applyBorder="1" applyAlignment="1" applyProtection="1">
      <alignment horizontal="center" vertical="center" shrinkToFit="1"/>
      <protection hidden="1"/>
    </xf>
    <xf numFmtId="0" fontId="30" fillId="25" borderId="56" xfId="0" applyFont="1" applyFill="1" applyBorder="1" applyAlignment="1" applyProtection="1">
      <alignment horizontal="center" vertical="center" shrinkToFit="1"/>
      <protection hidden="1"/>
    </xf>
    <xf numFmtId="0" fontId="30" fillId="25" borderId="49" xfId="0" applyFont="1" applyFill="1" applyBorder="1" applyAlignment="1" applyProtection="1">
      <alignment horizontal="center" vertical="center" shrinkToFit="1"/>
      <protection hidden="1"/>
    </xf>
    <xf numFmtId="0" fontId="30" fillId="25" borderId="57" xfId="0" applyFont="1" applyFill="1" applyBorder="1" applyAlignment="1" applyProtection="1">
      <alignment horizontal="center" vertical="center" shrinkToFit="1"/>
      <protection hidden="1"/>
    </xf>
    <xf numFmtId="0" fontId="34" fillId="8" borderId="50" xfId="0" applyFont="1" applyFill="1" applyBorder="1" applyAlignment="1" applyProtection="1">
      <alignment horizontal="center" vertical="center" shrinkToFit="1"/>
      <protection hidden="1"/>
    </xf>
    <xf numFmtId="0" fontId="34" fillId="8" borderId="51" xfId="0" applyFont="1" applyFill="1" applyBorder="1" applyAlignment="1" applyProtection="1">
      <alignment horizontal="center" vertical="center" shrinkToFit="1"/>
      <protection hidden="1"/>
    </xf>
    <xf numFmtId="0" fontId="34" fillId="8" borderId="52" xfId="0" applyFont="1" applyFill="1" applyBorder="1" applyAlignment="1" applyProtection="1">
      <alignment horizontal="center" vertical="center" shrinkToFit="1"/>
      <protection hidden="1"/>
    </xf>
    <xf numFmtId="0" fontId="30" fillId="4" borderId="58" xfId="0" applyFont="1" applyFill="1" applyBorder="1" applyAlignment="1" applyProtection="1">
      <alignment horizontal="center" vertical="center" shrinkToFit="1"/>
      <protection hidden="1"/>
    </xf>
    <xf numFmtId="0" fontId="30" fillId="4" borderId="59" xfId="0" applyFont="1" applyFill="1" applyBorder="1" applyAlignment="1" applyProtection="1">
      <alignment horizontal="center" vertical="center" shrinkToFit="1"/>
      <protection hidden="1"/>
    </xf>
    <xf numFmtId="0" fontId="30" fillId="4" borderId="60" xfId="0" applyFont="1" applyFill="1" applyBorder="1" applyAlignment="1" applyProtection="1">
      <alignment horizontal="center" vertical="center" shrinkToFit="1"/>
      <protection hidden="1"/>
    </xf>
    <xf numFmtId="0" fontId="28" fillId="11" borderId="0" xfId="0" applyFont="1" applyFill="1" applyAlignment="1">
      <alignment horizontal="center" vertical="center" wrapText="1" readingOrder="2"/>
    </xf>
    <xf numFmtId="0" fontId="30" fillId="4" borderId="53" xfId="0" applyFont="1" applyFill="1" applyBorder="1" applyAlignment="1" applyProtection="1">
      <alignment horizontal="center" vertical="center" shrinkToFit="1"/>
      <protection hidden="1"/>
    </xf>
    <xf numFmtId="0" fontId="30" fillId="4" borderId="54" xfId="0" applyFont="1" applyFill="1" applyBorder="1" applyAlignment="1" applyProtection="1">
      <alignment horizontal="center" vertical="center" shrinkToFit="1"/>
      <protection hidden="1"/>
    </xf>
    <xf numFmtId="0" fontId="30" fillId="4" borderId="55" xfId="0" applyFont="1" applyFill="1" applyBorder="1" applyAlignment="1" applyProtection="1">
      <alignment horizontal="center" vertical="center" shrinkToFit="1"/>
      <protection hidden="1"/>
    </xf>
    <xf numFmtId="0" fontId="31" fillId="11" borderId="0" xfId="0" applyFont="1" applyFill="1" applyAlignment="1" applyProtection="1">
      <alignment horizontal="center" shrinkToFit="1"/>
      <protection hidden="1"/>
    </xf>
    <xf numFmtId="0" fontId="35" fillId="11" borderId="0" xfId="0" applyFont="1" applyFill="1" applyAlignment="1" applyProtection="1">
      <alignment horizontal="center" vertical="top" shrinkToFit="1"/>
      <protection hidden="1"/>
    </xf>
    <xf numFmtId="0" fontId="2" fillId="9" borderId="23" xfId="0" applyFont="1" applyFill="1" applyBorder="1" applyAlignment="1" applyProtection="1">
      <alignment horizontal="center" vertical="center" wrapText="1"/>
      <protection hidden="1"/>
    </xf>
    <xf numFmtId="0" fontId="2" fillId="9" borderId="24" xfId="0" applyFont="1" applyFill="1" applyBorder="1" applyAlignment="1" applyProtection="1">
      <alignment horizontal="center" vertical="center" wrapText="1"/>
      <protection hidden="1"/>
    </xf>
    <xf numFmtId="0" fontId="2" fillId="9" borderId="25" xfId="0" applyFont="1" applyFill="1" applyBorder="1" applyAlignment="1" applyProtection="1">
      <alignment horizontal="center" vertical="center" wrapText="1"/>
      <protection hidden="1"/>
    </xf>
    <xf numFmtId="0" fontId="2" fillId="9" borderId="29" xfId="0" applyFont="1" applyFill="1" applyBorder="1" applyAlignment="1" applyProtection="1">
      <alignment horizontal="center" vertical="center" wrapText="1"/>
      <protection hidden="1"/>
    </xf>
    <xf numFmtId="0" fontId="2" fillId="9" borderId="0" xfId="0" applyFont="1" applyFill="1" applyBorder="1" applyAlignment="1" applyProtection="1">
      <alignment horizontal="center" vertical="center" wrapText="1"/>
      <protection hidden="1"/>
    </xf>
    <xf numFmtId="0" fontId="2" fillId="9" borderId="30" xfId="0" applyFont="1" applyFill="1" applyBorder="1" applyAlignment="1" applyProtection="1">
      <alignment horizontal="center" vertical="center" wrapText="1"/>
      <protection hidden="1"/>
    </xf>
    <xf numFmtId="0" fontId="2" fillId="9" borderId="31" xfId="0" applyFont="1" applyFill="1" applyBorder="1" applyAlignment="1" applyProtection="1">
      <alignment horizontal="center" vertical="center" wrapText="1"/>
      <protection hidden="1"/>
    </xf>
    <xf numFmtId="0" fontId="2" fillId="9" borderId="32" xfId="0" applyFont="1" applyFill="1" applyBorder="1" applyAlignment="1" applyProtection="1">
      <alignment horizontal="center" vertical="center" wrapText="1"/>
      <protection hidden="1"/>
    </xf>
    <xf numFmtId="0" fontId="2" fillId="9" borderId="33" xfId="0" applyFont="1" applyFill="1" applyBorder="1" applyAlignment="1" applyProtection="1">
      <alignment horizontal="center" vertical="center" wrapText="1"/>
      <protection hidden="1"/>
    </xf>
    <xf numFmtId="0" fontId="33" fillId="26" borderId="1" xfId="1" applyFont="1" applyFill="1" applyBorder="1" applyAlignment="1" applyProtection="1">
      <alignment horizontal="center" vertical="center"/>
      <protection hidden="1"/>
    </xf>
    <xf numFmtId="0" fontId="10" fillId="16" borderId="32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 shrinkToFit="1"/>
      <protection hidden="1"/>
    </xf>
    <xf numFmtId="0" fontId="2" fillId="2" borderId="18" xfId="0" applyFont="1" applyFill="1" applyBorder="1" applyAlignment="1" applyProtection="1">
      <alignment horizontal="center" vertical="center" shrinkToFit="1"/>
      <protection hidden="1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22" fillId="16" borderId="29" xfId="0" applyFont="1" applyFill="1" applyBorder="1" applyAlignment="1" applyProtection="1">
      <alignment horizontal="center" vertical="center" wrapText="1"/>
      <protection hidden="1"/>
    </xf>
    <xf numFmtId="0" fontId="22" fillId="16" borderId="0" xfId="0" applyFont="1" applyFill="1" applyBorder="1" applyAlignment="1" applyProtection="1">
      <alignment horizontal="center" vertical="center" wrapText="1"/>
      <protection hidden="1"/>
    </xf>
    <xf numFmtId="0" fontId="22" fillId="16" borderId="30" xfId="0" applyFont="1" applyFill="1" applyBorder="1" applyAlignment="1" applyProtection="1">
      <alignment horizontal="center" vertical="center" wrapText="1"/>
      <protection hidden="1"/>
    </xf>
    <xf numFmtId="0" fontId="33" fillId="5" borderId="1" xfId="1" applyFont="1" applyFill="1" applyBorder="1" applyAlignment="1" applyProtection="1">
      <alignment horizontal="center" vertical="center"/>
      <protection hidden="1"/>
    </xf>
    <xf numFmtId="164" fontId="2" fillId="6" borderId="7" xfId="0" applyNumberFormat="1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16" borderId="0" xfId="0" applyFont="1" applyFill="1" applyBorder="1" applyAlignment="1" applyProtection="1">
      <alignment horizontal="center" vertical="center" shrinkToFit="1"/>
      <protection hidden="1"/>
    </xf>
    <xf numFmtId="0" fontId="22" fillId="16" borderId="29" xfId="0" applyFont="1" applyFill="1" applyBorder="1" applyAlignment="1" applyProtection="1">
      <alignment horizontal="center" vertical="center" shrinkToFit="1" readingOrder="2"/>
      <protection hidden="1"/>
    </xf>
    <xf numFmtId="0" fontId="22" fillId="16" borderId="0" xfId="0" applyFont="1" applyFill="1" applyBorder="1" applyAlignment="1" applyProtection="1">
      <alignment horizontal="center" vertical="center" shrinkToFit="1" readingOrder="2"/>
      <protection hidden="1"/>
    </xf>
    <xf numFmtId="0" fontId="22" fillId="16" borderId="30" xfId="0" applyFont="1" applyFill="1" applyBorder="1" applyAlignment="1" applyProtection="1">
      <alignment horizontal="center" vertical="center" shrinkToFit="1" readingOrder="2"/>
      <protection hidden="1"/>
    </xf>
    <xf numFmtId="0" fontId="33" fillId="12" borderId="1" xfId="1" applyFont="1" applyFill="1" applyBorder="1" applyAlignment="1" applyProtection="1">
      <alignment horizontal="center" vertical="center"/>
      <protection hidden="1"/>
    </xf>
    <xf numFmtId="0" fontId="23" fillId="9" borderId="23" xfId="0" applyFont="1" applyFill="1" applyBorder="1" applyAlignment="1" applyProtection="1">
      <alignment horizontal="center" vertical="center" wrapText="1"/>
      <protection hidden="1"/>
    </xf>
    <xf numFmtId="0" fontId="23" fillId="9" borderId="24" xfId="0" applyFont="1" applyFill="1" applyBorder="1" applyAlignment="1" applyProtection="1">
      <alignment horizontal="center" vertical="center" wrapText="1"/>
      <protection hidden="1"/>
    </xf>
    <xf numFmtId="0" fontId="23" fillId="9" borderId="25" xfId="0" applyFont="1" applyFill="1" applyBorder="1" applyAlignment="1" applyProtection="1">
      <alignment horizontal="center" vertical="center" wrapText="1"/>
      <protection hidden="1"/>
    </xf>
    <xf numFmtId="0" fontId="23" fillId="9" borderId="29" xfId="0" applyFont="1" applyFill="1" applyBorder="1" applyAlignment="1" applyProtection="1">
      <alignment horizontal="center" vertical="center" wrapText="1"/>
      <protection hidden="1"/>
    </xf>
    <xf numFmtId="0" fontId="23" fillId="9" borderId="0" xfId="0" applyFont="1" applyFill="1" applyBorder="1" applyAlignment="1" applyProtection="1">
      <alignment horizontal="center" vertical="center" wrapText="1"/>
      <protection hidden="1"/>
    </xf>
    <xf numFmtId="0" fontId="23" fillId="9" borderId="30" xfId="0" applyFont="1" applyFill="1" applyBorder="1" applyAlignment="1" applyProtection="1">
      <alignment horizontal="center" vertical="center" wrapText="1"/>
      <protection hidden="1"/>
    </xf>
    <xf numFmtId="0" fontId="23" fillId="9" borderId="31" xfId="0" applyFont="1" applyFill="1" applyBorder="1" applyAlignment="1" applyProtection="1">
      <alignment horizontal="center" vertical="center" wrapText="1"/>
      <protection hidden="1"/>
    </xf>
    <xf numFmtId="0" fontId="23" fillId="9" borderId="32" xfId="0" applyFont="1" applyFill="1" applyBorder="1" applyAlignment="1" applyProtection="1">
      <alignment horizontal="center" vertical="center" wrapText="1"/>
      <protection hidden="1"/>
    </xf>
    <xf numFmtId="0" fontId="23" fillId="9" borderId="33" xfId="0" applyFont="1" applyFill="1" applyBorder="1" applyAlignment="1" applyProtection="1">
      <alignment horizontal="center" vertical="center" wrapText="1"/>
      <protection hidden="1"/>
    </xf>
    <xf numFmtId="0" fontId="2" fillId="16" borderId="0" xfId="0" applyFont="1" applyFill="1" applyBorder="1" applyAlignment="1" applyProtection="1">
      <alignment horizontal="left" vertical="center"/>
      <protection hidden="1"/>
    </xf>
    <xf numFmtId="0" fontId="2" fillId="16" borderId="30" xfId="0" applyFont="1" applyFill="1" applyBorder="1" applyAlignment="1" applyProtection="1">
      <alignment horizontal="left" vertical="center"/>
      <protection hidden="1"/>
    </xf>
    <xf numFmtId="0" fontId="22" fillId="16" borderId="29" xfId="0" applyFont="1" applyFill="1" applyBorder="1" applyAlignment="1" applyProtection="1">
      <alignment horizontal="center" vertical="center" wrapText="1" readingOrder="2"/>
      <protection hidden="1"/>
    </xf>
    <xf numFmtId="0" fontId="22" fillId="16" borderId="0" xfId="0" applyFont="1" applyFill="1" applyBorder="1" applyAlignment="1" applyProtection="1">
      <alignment horizontal="center" vertical="center" wrapText="1" readingOrder="2"/>
      <protection hidden="1"/>
    </xf>
    <xf numFmtId="0" fontId="22" fillId="16" borderId="30" xfId="0" applyFont="1" applyFill="1" applyBorder="1" applyAlignment="1" applyProtection="1">
      <alignment horizontal="center" vertical="center" wrapText="1" readingOrder="2"/>
      <protection hidden="1"/>
    </xf>
    <xf numFmtId="0" fontId="25" fillId="12" borderId="1" xfId="1" applyFont="1" applyFill="1" applyBorder="1" applyAlignment="1" applyProtection="1">
      <alignment horizontal="center" vertical="center"/>
      <protection hidden="1"/>
    </xf>
    <xf numFmtId="0" fontId="2" fillId="9" borderId="23" xfId="0" applyFont="1" applyFill="1" applyBorder="1" applyAlignment="1" applyProtection="1">
      <alignment horizontal="center" vertical="center" wrapText="1" readingOrder="2"/>
      <protection hidden="1"/>
    </xf>
    <xf numFmtId="0" fontId="2" fillId="9" borderId="24" xfId="0" applyFont="1" applyFill="1" applyBorder="1" applyAlignment="1" applyProtection="1">
      <alignment horizontal="center" vertical="center" wrapText="1" readingOrder="2"/>
      <protection hidden="1"/>
    </xf>
    <xf numFmtId="0" fontId="2" fillId="9" borderId="25" xfId="0" applyFont="1" applyFill="1" applyBorder="1" applyAlignment="1" applyProtection="1">
      <alignment horizontal="center" vertical="center" wrapText="1" readingOrder="2"/>
      <protection hidden="1"/>
    </xf>
    <xf numFmtId="0" fontId="2" fillId="9" borderId="29" xfId="0" applyFont="1" applyFill="1" applyBorder="1" applyAlignment="1" applyProtection="1">
      <alignment horizontal="center" vertical="center" wrapText="1" readingOrder="2"/>
      <protection hidden="1"/>
    </xf>
    <xf numFmtId="0" fontId="2" fillId="9" borderId="0" xfId="0" applyFont="1" applyFill="1" applyBorder="1" applyAlignment="1" applyProtection="1">
      <alignment horizontal="center" vertical="center" wrapText="1" readingOrder="2"/>
      <protection hidden="1"/>
    </xf>
    <xf numFmtId="0" fontId="2" fillId="9" borderId="30" xfId="0" applyFont="1" applyFill="1" applyBorder="1" applyAlignment="1" applyProtection="1">
      <alignment horizontal="center" vertical="center" wrapText="1" readingOrder="2"/>
      <protection hidden="1"/>
    </xf>
    <xf numFmtId="0" fontId="2" fillId="9" borderId="31" xfId="0" applyFont="1" applyFill="1" applyBorder="1" applyAlignment="1" applyProtection="1">
      <alignment horizontal="center" vertical="center" wrapText="1" readingOrder="2"/>
      <protection hidden="1"/>
    </xf>
    <xf numFmtId="0" fontId="2" fillId="9" borderId="32" xfId="0" applyFont="1" applyFill="1" applyBorder="1" applyAlignment="1" applyProtection="1">
      <alignment horizontal="center" vertical="center" wrapText="1" readingOrder="2"/>
      <protection hidden="1"/>
    </xf>
    <xf numFmtId="0" fontId="2" fillId="9" borderId="33" xfId="0" applyFont="1" applyFill="1" applyBorder="1" applyAlignment="1" applyProtection="1">
      <alignment horizontal="center" vertical="center" wrapText="1" readingOrder="2"/>
      <protection hidden="1"/>
    </xf>
    <xf numFmtId="0" fontId="0" fillId="16" borderId="24" xfId="0" applyFill="1" applyBorder="1" applyAlignment="1" applyProtection="1">
      <alignment horizontal="center" vertical="center"/>
      <protection hidden="1"/>
    </xf>
    <xf numFmtId="0" fontId="10" fillId="16" borderId="0" xfId="0" applyFont="1" applyFill="1" applyBorder="1" applyAlignment="1" applyProtection="1">
      <alignment horizontal="center" vertical="center"/>
      <protection hidden="1"/>
    </xf>
    <xf numFmtId="0" fontId="37" fillId="26" borderId="1" xfId="1" applyFont="1" applyFill="1" applyBorder="1" applyAlignment="1" applyProtection="1">
      <alignment horizontal="center" vertical="center"/>
      <protection hidden="1"/>
    </xf>
    <xf numFmtId="0" fontId="36" fillId="12" borderId="1" xfId="1" applyFont="1" applyFill="1" applyBorder="1" applyAlignment="1" applyProtection="1">
      <alignment horizontal="center" vertical="center"/>
      <protection hidden="1"/>
    </xf>
    <xf numFmtId="0" fontId="2" fillId="16" borderId="32" xfId="0" applyFont="1" applyFill="1" applyBorder="1" applyAlignment="1" applyProtection="1">
      <alignment horizontal="center" vertical="center" shrinkToFit="1"/>
      <protection hidden="1"/>
    </xf>
    <xf numFmtId="3" fontId="2" fillId="6" borderId="11" xfId="0" applyNumberFormat="1" applyFont="1" applyFill="1" applyBorder="1" applyAlignment="1" applyProtection="1">
      <alignment horizontal="center" vertical="center" shrinkToFit="1"/>
      <protection locked="0"/>
    </xf>
    <xf numFmtId="3" fontId="2" fillId="6" borderId="13" xfId="0" applyNumberFormat="1" applyFont="1" applyFill="1" applyBorder="1" applyAlignment="1" applyProtection="1">
      <alignment horizontal="center" vertical="center" shrinkToFit="1"/>
      <protection locked="0"/>
    </xf>
    <xf numFmtId="0" fontId="37" fillId="12" borderId="1" xfId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5124450</xdr:colOff>
      <xdr:row>0</xdr:row>
      <xdr:rowOff>228600</xdr:rowOff>
    </xdr:from>
    <xdr:to>
      <xdr:col>4</xdr:col>
      <xdr:colOff>11650</xdr:colOff>
      <xdr:row>0</xdr:row>
      <xdr:rowOff>897392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FE28BB-1E48-4102-B28F-B5C43FEB7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3141150" y="228600"/>
          <a:ext cx="1964275" cy="668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shenasname.ir/" TargetMode="External"/><Relationship Id="rId7" Type="http://schemas.openxmlformats.org/officeDocument/2006/relationships/hyperlink" Target="https://www.clubhouse.com/@sayah.shahdi" TargetMode="External"/><Relationship Id="rId2" Type="http://schemas.openxmlformats.org/officeDocument/2006/relationships/hyperlink" Target="https://www.instagram.com/sayah.shahdi" TargetMode="External"/><Relationship Id="rId1" Type="http://schemas.openxmlformats.org/officeDocument/2006/relationships/hyperlink" Target="mailto:ZhowanMarket@gmail.com" TargetMode="External"/><Relationship Id="rId6" Type="http://schemas.openxmlformats.org/officeDocument/2006/relationships/hyperlink" Target="https://shenasname.ir/?p=24242" TargetMode="External"/><Relationship Id="rId5" Type="http://schemas.openxmlformats.org/officeDocument/2006/relationships/hyperlink" Target="https://www.instagram.com/sayah.shahdi/" TargetMode="External"/><Relationship Id="rId4" Type="http://schemas.openxmlformats.org/officeDocument/2006/relationships/hyperlink" Target="https://www.instagram.com/sayah.shahdi/" TargetMode="External"/><Relationship Id="rId9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IM105"/>
  <sheetViews>
    <sheetView rightToLeft="1" topLeftCell="A67" zoomScaleNormal="100" workbookViewId="0">
      <selection activeCell="A79" sqref="A79"/>
    </sheetView>
  </sheetViews>
  <sheetFormatPr defaultColWidth="9" defaultRowHeight="15" x14ac:dyDescent="0.25"/>
  <cols>
    <col min="1" max="3" width="9.140625" style="5" bestFit="1" customWidth="1"/>
    <col min="4" max="4" width="10.85546875" style="5" bestFit="1" customWidth="1"/>
    <col min="5" max="12" width="9.140625" style="5" bestFit="1" customWidth="1"/>
    <col min="13" max="13" width="9.85546875" style="5" bestFit="1" customWidth="1"/>
    <col min="14" max="76" width="9.140625" style="5" bestFit="1" customWidth="1"/>
    <col min="77" max="80" width="11.140625" style="5" bestFit="1" customWidth="1"/>
    <col min="81" max="94" width="9.140625" style="5" bestFit="1" customWidth="1"/>
    <col min="95" max="95" width="11.140625" style="5" customWidth="1"/>
    <col min="96" max="98" width="11.140625" style="5" bestFit="1" customWidth="1"/>
    <col min="99" max="115" width="9.140625" style="5" bestFit="1" customWidth="1"/>
    <col min="116" max="116" width="10" style="5" bestFit="1" customWidth="1"/>
    <col min="117" max="129" width="9.140625" style="5" bestFit="1" customWidth="1"/>
    <col min="130" max="16384" width="9" style="5"/>
  </cols>
  <sheetData>
    <row r="1" spans="1:247" ht="24.75" thickBot="1" x14ac:dyDescent="0.65">
      <c r="A1" s="6" t="e">
        <f>#REF!</f>
        <v>#REF!</v>
      </c>
      <c r="B1" s="7" t="e">
        <f>#REF!</f>
        <v>#REF!</v>
      </c>
      <c r="C1" s="7" t="e">
        <f>#REF!</f>
        <v>#REF!</v>
      </c>
      <c r="D1" s="7" t="e">
        <f>#REF!</f>
        <v>#REF!</v>
      </c>
      <c r="E1" s="7" t="e">
        <f>#REF!</f>
        <v>#REF!</v>
      </c>
      <c r="F1" s="7" t="e">
        <f>#REF!</f>
        <v>#REF!</v>
      </c>
      <c r="G1" s="7" t="e">
        <f>IF(D1&gt;A1,D1-A1,D1+30-A1)</f>
        <v>#REF!</v>
      </c>
      <c r="H1" s="8" t="e">
        <f>IF(D1&gt;A1,E1,E1-1)</f>
        <v>#REF!</v>
      </c>
      <c r="I1" s="8" t="e">
        <f>IF(H1&gt;B1,F1,F1-1)</f>
        <v>#REF!</v>
      </c>
      <c r="J1" s="7" t="e">
        <f>G1</f>
        <v>#REF!</v>
      </c>
      <c r="K1" s="7" t="e">
        <f>IF(H1&gt;B1,H1-B1,H1+12-B1)</f>
        <v>#REF!</v>
      </c>
      <c r="L1" s="7" t="e">
        <f>I1-C1</f>
        <v>#REF!</v>
      </c>
      <c r="M1" s="7" t="e">
        <f>IF(J1&gt;29,0,J1)</f>
        <v>#REF!</v>
      </c>
      <c r="N1" s="7" t="e">
        <f>IF(J1&gt;29,K1+1,K1)</f>
        <v>#REF!</v>
      </c>
      <c r="O1" s="7" t="e">
        <f>IF(N1&gt;11,L1+1,L1)</f>
        <v>#REF!</v>
      </c>
      <c r="P1" s="9" t="e">
        <f>M1</f>
        <v>#REF!</v>
      </c>
      <c r="Q1" s="9" t="e">
        <f>IF(N1&gt;11,N1-12,N1)</f>
        <v>#REF!</v>
      </c>
      <c r="R1" s="10" t="e">
        <f>O1</f>
        <v>#REF!</v>
      </c>
      <c r="S1" s="11" t="e">
        <f>#REF!</f>
        <v>#REF!</v>
      </c>
      <c r="T1" s="12" t="e">
        <f>#REF!</f>
        <v>#REF!</v>
      </c>
      <c r="U1" s="12" t="e">
        <f>#REF!</f>
        <v>#REF!</v>
      </c>
      <c r="V1" s="12">
        <v>1</v>
      </c>
      <c r="W1" s="12">
        <v>1</v>
      </c>
      <c r="X1" s="12">
        <v>1388</v>
      </c>
      <c r="Y1" s="13" t="e">
        <f t="shared" ref="Y1" si="0">IF(V1&gt;S1,V1-S1,V1+30-S1)</f>
        <v>#REF!</v>
      </c>
      <c r="Z1" s="14" t="e">
        <f t="shared" ref="Z1" si="1">IF(V1&gt;S1,W1,W1-1)</f>
        <v>#REF!</v>
      </c>
      <c r="AA1" s="8" t="e">
        <f t="shared" ref="AA1" si="2">IF(Z1&gt;T1,X1,X1-1)</f>
        <v>#REF!</v>
      </c>
      <c r="AB1" s="7" t="e">
        <f t="shared" ref="AB1" si="3">Y1</f>
        <v>#REF!</v>
      </c>
      <c r="AC1" s="7" t="e">
        <f t="shared" ref="AC1" si="4">IF(Z1&gt;T1,Z1-T1,Z1+12-T1)</f>
        <v>#REF!</v>
      </c>
      <c r="AD1" s="7" t="e">
        <f t="shared" ref="AD1" si="5">AA1-U1</f>
        <v>#REF!</v>
      </c>
      <c r="AE1" s="7" t="e">
        <f t="shared" ref="AE1" si="6">IF(AB1&gt;29,0,AB1)</f>
        <v>#REF!</v>
      </c>
      <c r="AF1" s="7" t="e">
        <f t="shared" ref="AF1" si="7">IF(AB1&gt;29,AC1+1,AC1)</f>
        <v>#REF!</v>
      </c>
      <c r="AG1" s="7" t="e">
        <f t="shared" ref="AG1" si="8">IF(AF1&gt;11,AD1+1,AD1)</f>
        <v>#REF!</v>
      </c>
      <c r="AH1" s="15" t="e">
        <f t="shared" ref="AH1" si="9">AE1</f>
        <v>#REF!</v>
      </c>
      <c r="AI1" s="15" t="e">
        <f>IF(AF1&gt;11,0,AF1)</f>
        <v>#REF!</v>
      </c>
      <c r="AJ1" s="15" t="e">
        <f t="shared" ref="AJ1" si="10">AG1</f>
        <v>#REF!</v>
      </c>
      <c r="AK1" s="11">
        <v>1</v>
      </c>
      <c r="AL1" s="12">
        <v>1</v>
      </c>
      <c r="AM1" s="12">
        <v>1388</v>
      </c>
      <c r="AN1" s="12" t="e">
        <f>#REF!</f>
        <v>#REF!</v>
      </c>
      <c r="AO1" s="12" t="e">
        <f>#REF!</f>
        <v>#REF!</v>
      </c>
      <c r="AP1" s="12" t="e">
        <f>#REF!</f>
        <v>#REF!</v>
      </c>
      <c r="AQ1" s="13" t="e">
        <f>IF(AN1&gt;AK1,AN1-AK1,AN1+30-AK1)</f>
        <v>#REF!</v>
      </c>
      <c r="AR1" s="14" t="e">
        <f>IF(AN1&gt;AK1,AO1,AO1-1)</f>
        <v>#REF!</v>
      </c>
      <c r="AS1" s="8" t="e">
        <f>IF(AR1&gt;AL1,AP1,AP1-1)</f>
        <v>#REF!</v>
      </c>
      <c r="AT1" s="7" t="e">
        <f>AQ1</f>
        <v>#REF!</v>
      </c>
      <c r="AU1" s="7" t="e">
        <f>IF(AR1&gt;AL1,AR1-AL1,AR1+12-AL1)</f>
        <v>#REF!</v>
      </c>
      <c r="AV1" s="7" t="e">
        <f>AS1-AM1</f>
        <v>#REF!</v>
      </c>
      <c r="AW1" s="7" t="e">
        <f>IF(AT1&gt;29,0,AT1)</f>
        <v>#REF!</v>
      </c>
      <c r="AX1" s="7" t="e">
        <f>IF(AT1&gt;29,AU1+1,AU1)</f>
        <v>#REF!</v>
      </c>
      <c r="AY1" s="7" t="e">
        <f>IF(AX1&gt;11,AV1+1,AV1)</f>
        <v>#REF!</v>
      </c>
      <c r="AZ1" s="15" t="e">
        <f>AW1</f>
        <v>#REF!</v>
      </c>
      <c r="BA1" s="15" t="e">
        <f>IF(AX1&gt;11,0,AX1)</f>
        <v>#REF!</v>
      </c>
      <c r="BB1" s="15" t="e">
        <f>AY1</f>
        <v>#REF!</v>
      </c>
      <c r="BC1" s="16" t="e">
        <f>AZ1</f>
        <v>#REF!</v>
      </c>
      <c r="BD1" s="17" t="e">
        <f>BA1</f>
        <v>#REF!</v>
      </c>
      <c r="BE1" s="18" t="e">
        <f>BB1</f>
        <v>#REF!</v>
      </c>
      <c r="BF1" s="19">
        <v>2</v>
      </c>
      <c r="BG1" s="20" t="e">
        <f>INT(BM1/BO1)</f>
        <v>#REF!</v>
      </c>
      <c r="BH1" s="18" t="e">
        <f>INT(BK1/BO1)</f>
        <v>#REF!</v>
      </c>
      <c r="BI1" s="18" t="e">
        <f>INT(BE1/BO1)</f>
        <v>#REF!</v>
      </c>
      <c r="BJ1" s="21" t="e">
        <f>BE1-(BO1*BI1)</f>
        <v>#REF!</v>
      </c>
      <c r="BK1" s="21" t="e">
        <f>(BJ1*12)+BD1</f>
        <v>#REF!</v>
      </c>
      <c r="BL1" s="21" t="e">
        <f>BK1-(BO1*BH1)</f>
        <v>#REF!</v>
      </c>
      <c r="BM1" s="22" t="e">
        <f>(BL1*30)+BC1</f>
        <v>#REF!</v>
      </c>
      <c r="BN1" s="22">
        <v>1</v>
      </c>
      <c r="BO1" s="23">
        <f>BN1/BF1</f>
        <v>0.5</v>
      </c>
      <c r="BP1" s="24" t="e">
        <f>IF(BG1&lt;30,BG1,BG1-(BS1*30))</f>
        <v>#REF!</v>
      </c>
      <c r="BQ1" s="24" t="e">
        <f>IF(BH1&gt;12,(BH1+BS1)-(BT1*12),BH1)</f>
        <v>#REF!</v>
      </c>
      <c r="BR1" s="24" t="e">
        <f>BI1+BT1</f>
        <v>#REF!</v>
      </c>
      <c r="BS1" s="21" t="e">
        <f>INT(BG1/30)</f>
        <v>#REF!</v>
      </c>
      <c r="BT1" s="22" t="e">
        <f>INT((BS1+BH1)/12)</f>
        <v>#REF!</v>
      </c>
      <c r="BU1" s="19">
        <v>2</v>
      </c>
      <c r="BV1" s="20" t="e">
        <f>BP1+AH1</f>
        <v>#REF!</v>
      </c>
      <c r="BW1" s="18" t="e">
        <f>BQ1+AI1</f>
        <v>#REF!</v>
      </c>
      <c r="BX1" s="18" t="e">
        <f>BR1+AJ1</f>
        <v>#REF!</v>
      </c>
      <c r="BY1" s="21" t="e">
        <f>BT1-(CD1*BX1)</f>
        <v>#REF!</v>
      </c>
      <c r="BZ1" s="21" t="e">
        <f>(BY1*12)+BS1</f>
        <v>#REF!</v>
      </c>
      <c r="CA1" s="21" t="e">
        <f>BZ1-(CD1*BW1)</f>
        <v>#REF!</v>
      </c>
      <c r="CB1" s="22" t="e">
        <f>(CA1*30)+BR1</f>
        <v>#REF!</v>
      </c>
      <c r="CC1" s="22">
        <v>1</v>
      </c>
      <c r="CD1" s="23">
        <f>CC1/BU1</f>
        <v>0.5</v>
      </c>
      <c r="CE1" s="25" t="e">
        <f>IF(BV1&lt;30,BV1,BV1-(CH1*30))</f>
        <v>#REF!</v>
      </c>
      <c r="CF1" s="25" t="e">
        <f>IF((BW1+CI1)&gt;11,(BW1+CH1)-(CI1*12),BW1)</f>
        <v>#REF!</v>
      </c>
      <c r="CG1" s="25" t="e">
        <f>BX1+CI1</f>
        <v>#REF!</v>
      </c>
      <c r="CH1" s="21" t="e">
        <f>INT(BV1/30)</f>
        <v>#REF!</v>
      </c>
      <c r="CI1" s="21" t="e">
        <f>INT((CH1+BW1)/12)</f>
        <v>#REF!</v>
      </c>
      <c r="CJ1" s="26" t="e">
        <f>IF(AND(U1&lt;1388,AP1&gt;1387),CE1,0)</f>
        <v>#REF!</v>
      </c>
      <c r="CK1" s="26" t="e">
        <f>IF(AND(U1&lt;1388,AP1&gt;1387),CF1,0)</f>
        <v>#REF!</v>
      </c>
      <c r="CL1" s="27" t="e">
        <f>IF(AND(U1&lt;1388,AP1&gt;1387),CG1,0)</f>
        <v>#REF!</v>
      </c>
      <c r="CM1" s="19">
        <v>2</v>
      </c>
      <c r="CN1" s="20" t="e">
        <f>AH1+AZ1</f>
        <v>#REF!</v>
      </c>
      <c r="CO1" s="18" t="e">
        <f>AI1+BA1</f>
        <v>#REF!</v>
      </c>
      <c r="CP1" s="18" t="e">
        <f>AJ1+BB1</f>
        <v>#REF!</v>
      </c>
      <c r="CQ1" s="21" t="e">
        <f>CL1-(CV1*CP1)</f>
        <v>#REF!</v>
      </c>
      <c r="CR1" s="21" t="e">
        <f>(CQ1*12)+CK1</f>
        <v>#REF!</v>
      </c>
      <c r="CS1" s="21" t="e">
        <f>CR1-(CV1*CO1)</f>
        <v>#REF!</v>
      </c>
      <c r="CT1" s="22" t="e">
        <f>(CS1*30)+CJ1</f>
        <v>#REF!</v>
      </c>
      <c r="CU1" s="22">
        <v>1</v>
      </c>
      <c r="CV1" s="23">
        <f>CU1/CM1</f>
        <v>0.5</v>
      </c>
      <c r="CW1" s="25" t="e">
        <f>IF(CN1&lt;30,CN1,CN1-(CZ1*30))</f>
        <v>#REF!</v>
      </c>
      <c r="CX1" s="25" t="e">
        <f>IF((CO1+DA1)&gt;11,(CO1+CZ1)-(DA1*12),CO1)</f>
        <v>#REF!</v>
      </c>
      <c r="CY1" s="25" t="e">
        <f>CP1+DA1</f>
        <v>#REF!</v>
      </c>
      <c r="CZ1" s="21" t="e">
        <f>INT(CN1/30)</f>
        <v>#REF!</v>
      </c>
      <c r="DA1" s="21" t="e">
        <f>INT((CZ1+CO1)/12)</f>
        <v>#REF!</v>
      </c>
      <c r="DB1" s="26" t="e">
        <f>IF(AND(U1&lt;1388,AP1&lt;1388),CW1,0)</f>
        <v>#REF!</v>
      </c>
      <c r="DC1" s="26" t="e">
        <f>IF(AND(U1&lt;1388,AP1&lt;1388),CX1,0)</f>
        <v>#REF!</v>
      </c>
      <c r="DD1" s="27" t="e">
        <f>IF(AND(U1&lt;1388,AP1&lt;1388),CY1,0)</f>
        <v>#REF!</v>
      </c>
      <c r="DE1" s="19">
        <v>2</v>
      </c>
      <c r="DF1" s="20" t="e">
        <f>(2*AZ1)+(2*AH1)</f>
        <v>#REF!</v>
      </c>
      <c r="DG1" s="18" t="e">
        <f>(2*BA1)+(2*AI1)</f>
        <v>#REF!</v>
      </c>
      <c r="DH1" s="18" t="e">
        <f>(2*BB1)+(2*AJ1)</f>
        <v>#REF!</v>
      </c>
      <c r="DI1" s="21" t="e">
        <f>X29-(DN1*DH1)</f>
        <v>#REF!</v>
      </c>
      <c r="DJ1" s="21" t="e">
        <f>(DI1*12)+W29</f>
        <v>#REF!</v>
      </c>
      <c r="DK1" s="21" t="e">
        <f>DJ1-(DN1*DG1)</f>
        <v>#REF!</v>
      </c>
      <c r="DL1" s="22" t="e">
        <f>(DK1*30)+V29</f>
        <v>#REF!</v>
      </c>
      <c r="DM1" s="22">
        <v>1</v>
      </c>
      <c r="DN1" s="23">
        <f>DM1/DE1</f>
        <v>0.5</v>
      </c>
      <c r="DO1" s="25" t="e">
        <f>IF(DF1&lt;30,DF1,DF1-(DR1*30))</f>
        <v>#REF!</v>
      </c>
      <c r="DP1" s="25" t="e">
        <f>IF((DG1+DS1)&gt;11,(DG1+DR1)-(DS1*12),DG1)</f>
        <v>#REF!</v>
      </c>
      <c r="DQ1" s="25" t="e">
        <f>DH1+DS1</f>
        <v>#REF!</v>
      </c>
      <c r="DR1" s="21" t="e">
        <f>INT(DF1/30)</f>
        <v>#REF!</v>
      </c>
      <c r="DS1" s="21" t="e">
        <f>INT((DR1+DG1)/12)</f>
        <v>#REF!</v>
      </c>
      <c r="DT1" s="26" t="e">
        <f>IF(AND(U1&gt;1387,AP1&gt;1387),DO1,0)</f>
        <v>#REF!</v>
      </c>
      <c r="DU1" s="26" t="e">
        <f>IF(AND(U1&gt;1387,AP1&gt;1387),DP1,0)</f>
        <v>#REF!</v>
      </c>
      <c r="DV1" s="27" t="e">
        <f>IF(AND(U1&gt;1387,AP1&gt;1387),DQ1,0)</f>
        <v>#REF!</v>
      </c>
      <c r="DW1" s="28" t="e">
        <f>CJ1+DB1+DT1</f>
        <v>#REF!</v>
      </c>
      <c r="DX1" s="9" t="e">
        <f>CK1+DC1+DU1</f>
        <v>#REF!</v>
      </c>
      <c r="DY1" s="29" t="e">
        <f>CL1+DD1+DV1</f>
        <v>#REF!</v>
      </c>
      <c r="DZ1" s="30" t="e">
        <f>IF(Sheet3!C3=#REF!,DW1,P1)</f>
        <v>#REF!</v>
      </c>
      <c r="EA1" s="31" t="e">
        <f>IF(Sheet3!C3=#REF!,DX1,Q1)</f>
        <v>#REF!</v>
      </c>
      <c r="EB1" s="32" t="e">
        <f>IF(Sheet3!C3=#REF!,DY1,R1)</f>
        <v>#REF!</v>
      </c>
      <c r="EC1" s="33" t="e">
        <f>DZ1</f>
        <v>#REF!</v>
      </c>
      <c r="ED1" s="34" t="e">
        <f>EA1</f>
        <v>#REF!</v>
      </c>
      <c r="EE1" s="34" t="e">
        <f>EB1</f>
        <v>#REF!</v>
      </c>
      <c r="EF1" s="35" t="e">
        <f>INT(EL1/EM1)</f>
        <v>#REF!</v>
      </c>
      <c r="EG1" s="35" t="e">
        <f>INT(EJ1/EM1)</f>
        <v>#REF!</v>
      </c>
      <c r="EH1" s="35" t="e">
        <f>INT(EE1/EM1)</f>
        <v>#REF!</v>
      </c>
      <c r="EI1" s="36" t="e">
        <f>EE1-(EM1*EH1)</f>
        <v>#REF!</v>
      </c>
      <c r="EJ1" s="36" t="e">
        <f>(EI1*12)+ED1</f>
        <v>#REF!</v>
      </c>
      <c r="EK1" s="36" t="e">
        <f>EJ1-(EM1*EG1)</f>
        <v>#REF!</v>
      </c>
      <c r="EL1" s="36" t="e">
        <f>(EK1*30)+EC1</f>
        <v>#REF!</v>
      </c>
      <c r="EM1" s="37">
        <v>2</v>
      </c>
      <c r="EN1" s="38" t="e">
        <f>IF(EF1&lt;30,EF1,EF1-(EQ1*30))</f>
        <v>#REF!</v>
      </c>
      <c r="EO1" s="38" t="e">
        <f>IF(EG1&gt;12,(EG1+EQ1)-(ER1*12),EG1)</f>
        <v>#REF!</v>
      </c>
      <c r="EP1" s="38" t="e">
        <f>EH1+ER1</f>
        <v>#REF!</v>
      </c>
      <c r="EQ1" s="36" t="e">
        <f>INT(EF1/30)</f>
        <v>#REF!</v>
      </c>
      <c r="ER1" s="39" t="e">
        <f>INT((EQ1+EG1)/12)</f>
        <v>#REF!</v>
      </c>
      <c r="ES1" s="40" t="e">
        <f>IF(Sheet3!D3=#REF!,EN1,DZ1)</f>
        <v>#REF!</v>
      </c>
      <c r="ET1" s="41" t="e">
        <f>IF(Sheet3!D3=#REF!,EO1,EA1)</f>
        <v>#REF!</v>
      </c>
      <c r="EU1" s="42" t="e">
        <f>IF(Sheet3!D3=#REF!,EP1,EB1)</f>
        <v>#REF!</v>
      </c>
      <c r="EV1" s="43">
        <v>0</v>
      </c>
      <c r="EW1" s="44">
        <v>0</v>
      </c>
      <c r="EX1" s="45">
        <v>0</v>
      </c>
      <c r="EY1" s="40" t="e">
        <f>IF(Sheet3!D8=#REF!,EV1,Sheet1!AM31)</f>
        <v>#REF!</v>
      </c>
      <c r="EZ1" s="40" t="e">
        <f>IF(Sheet3!D8=#REF!,EW1,ET1+Sheet1!AN31)</f>
        <v>#REF!</v>
      </c>
      <c r="FA1" s="40" t="e">
        <f>IF(Sheet3!D8=#REF!,EX1,Sheet1!AO31)</f>
        <v>#REF!</v>
      </c>
      <c r="FB1" s="46" t="e">
        <f>EY1</f>
        <v>#REF!</v>
      </c>
      <c r="FC1" s="34" t="e">
        <f>EZ1</f>
        <v>#REF!</v>
      </c>
      <c r="FD1" s="34" t="e">
        <f>FA1</f>
        <v>#REF!</v>
      </c>
      <c r="FE1" s="35" t="e">
        <f>INT(FK1/FL1)</f>
        <v>#REF!</v>
      </c>
      <c r="FF1" s="35" t="e">
        <f>INT(FI1/FL1)</f>
        <v>#REF!</v>
      </c>
      <c r="FG1" s="35" t="e">
        <f>INT(FD1/FL1)</f>
        <v>#REF!</v>
      </c>
      <c r="FH1" s="36" t="e">
        <f>FD1-(FL1*FG1)</f>
        <v>#REF!</v>
      </c>
      <c r="FI1" s="36" t="e">
        <f>(FH1*12)+FC1</f>
        <v>#REF!</v>
      </c>
      <c r="FJ1" s="36" t="e">
        <f>FI1-(FL1*FF1)</f>
        <v>#REF!</v>
      </c>
      <c r="FK1" s="36" t="e">
        <f>(FJ1*30)+FB1</f>
        <v>#REF!</v>
      </c>
      <c r="FL1" s="37">
        <v>3</v>
      </c>
      <c r="FM1" s="9" t="e">
        <f>IF(FE1&lt;30,FE1,FE1-(FP1*30))</f>
        <v>#REF!</v>
      </c>
      <c r="FN1" s="9" t="e">
        <f>IF(FF1&gt;12,(FF1+FP1)-(FQ1*12),FF1)</f>
        <v>#REF!</v>
      </c>
      <c r="FO1" s="9" t="e">
        <f>FG1+FQ1</f>
        <v>#REF!</v>
      </c>
      <c r="FP1" s="36" t="e">
        <f>INT(FE1/30)</f>
        <v>#REF!</v>
      </c>
      <c r="FQ1" s="47" t="e">
        <f>INT((FP1+FF1)/12)</f>
        <v>#REF!</v>
      </c>
      <c r="FR1" s="46" t="e">
        <f>EY1</f>
        <v>#REF!</v>
      </c>
      <c r="FS1" s="34" t="e">
        <f>EZ1</f>
        <v>#REF!</v>
      </c>
      <c r="FT1" s="34" t="e">
        <f>FA1</f>
        <v>#REF!</v>
      </c>
      <c r="FU1" s="35" t="e">
        <f>INT(GA1/GB1)</f>
        <v>#REF!</v>
      </c>
      <c r="FV1" s="35" t="e">
        <f>INT(FY1/GB1)</f>
        <v>#REF!</v>
      </c>
      <c r="FW1" s="35" t="e">
        <f>INT(FT1/GB1)</f>
        <v>#REF!</v>
      </c>
      <c r="FX1" s="36" t="e">
        <f>FT1-(GB1*FW1)</f>
        <v>#REF!</v>
      </c>
      <c r="FY1" s="36" t="e">
        <f>(FX1*12)+FS1</f>
        <v>#REF!</v>
      </c>
      <c r="FZ1" s="36" t="e">
        <f>FY1-(GB1*FV1)</f>
        <v>#REF!</v>
      </c>
      <c r="GA1" s="36" t="e">
        <f>(FZ1*30)+FR1</f>
        <v>#REF!</v>
      </c>
      <c r="GB1" s="37">
        <v>2</v>
      </c>
      <c r="GC1" s="9" t="e">
        <f>IF(FU1&lt;30,FU1,FU1-(GF1*30))</f>
        <v>#REF!</v>
      </c>
      <c r="GD1" s="9" t="e">
        <f>IF(FV1&gt;12,(FV1+GF1)-(GG1*12),FV1)</f>
        <v>#REF!</v>
      </c>
      <c r="GE1" s="9" t="e">
        <f>FW1+GG1</f>
        <v>#REF!</v>
      </c>
      <c r="GF1" s="36" t="e">
        <f>INT(FU1/30)</f>
        <v>#REF!</v>
      </c>
      <c r="GG1" s="39" t="e">
        <f>INT((GF1+FV1)/12)</f>
        <v>#REF!</v>
      </c>
      <c r="GH1" s="48" t="e">
        <f>IF(OR(Sheet3!F2=#REF!,Sheet3!F3=#REF!),FM1,0)</f>
        <v>#REF!</v>
      </c>
      <c r="GI1" s="48" t="e">
        <f>IF(OR(Sheet3!F2=#REF!,Sheet3!F3=#REF!),FN1,0)</f>
        <v>#REF!</v>
      </c>
      <c r="GJ1" s="49" t="e">
        <f>IF(OR(Sheet3!F2=#REF!,Sheet3!F3=#REF!),FO1,0)</f>
        <v>#REF!</v>
      </c>
      <c r="GK1" s="50" t="e">
        <f>IF(Sheet3!F4=#REF!,GC1,0)</f>
        <v>#REF!</v>
      </c>
      <c r="GL1" s="51" t="e">
        <f>IF(Sheet3!F4=#REF!,GD1,0)</f>
        <v>#REF!</v>
      </c>
      <c r="GM1" s="52" t="e">
        <f>IF(Sheet3!F4=#REF!,GE1,0)</f>
        <v>#REF!</v>
      </c>
      <c r="GN1" s="53" t="e">
        <f>IF(OR(Sheet3!F5=#REF!,Sheet3!F6=#REF!,Sheet3!F7=#REF!),EY1,0)</f>
        <v>#REF!</v>
      </c>
      <c r="GO1" s="54" t="e">
        <f>IF(OR(Sheet3!F5=#REF!,Sheet3!F6=#REF!,Sheet3!F7=#REF!),EZ1,0)</f>
        <v>#REF!</v>
      </c>
      <c r="GP1" s="55" t="e">
        <f>IF(OR(Sheet3!F5=#REF!,Sheet3!F6=#REF!,Sheet3!F7=#REF!),FA1,0)</f>
        <v>#REF!</v>
      </c>
      <c r="GQ1" s="56" t="e">
        <f>GH1+GK1+GN1</f>
        <v>#REF!</v>
      </c>
      <c r="GR1" s="57" t="e">
        <f>GI1+GL1+GO1</f>
        <v>#REF!</v>
      </c>
      <c r="GS1" s="58" t="e">
        <f>GJ1+GM1+GP1</f>
        <v>#REF!</v>
      </c>
      <c r="GT1" s="40" t="e">
        <f>IF(GO13&gt;0,GQ1,EY1)</f>
        <v>#REF!</v>
      </c>
      <c r="GU1" s="41" t="e">
        <f>IF(GO13&gt;0,GR1,EZ1)</f>
        <v>#REF!</v>
      </c>
      <c r="GV1" s="59" t="e">
        <f>IF(GO13&gt;0,GS1,FA1)</f>
        <v>#REF!</v>
      </c>
      <c r="GW1" s="46" t="e">
        <f>EY1</f>
        <v>#REF!</v>
      </c>
      <c r="GX1" s="34" t="e">
        <f>EZ1</f>
        <v>#REF!</v>
      </c>
      <c r="GY1" s="34" t="e">
        <f>FA1</f>
        <v>#REF!</v>
      </c>
      <c r="GZ1" s="35" t="e">
        <f>INT(HF1/HG1)</f>
        <v>#REF!</v>
      </c>
      <c r="HA1" s="35" t="e">
        <f>INT(HD1/HG1)</f>
        <v>#REF!</v>
      </c>
      <c r="HB1" s="35" t="e">
        <f>INT(GY1/HG1)</f>
        <v>#REF!</v>
      </c>
      <c r="HC1" s="36" t="e">
        <f>GY1-(HG1*HB1)</f>
        <v>#REF!</v>
      </c>
      <c r="HD1" s="36" t="e">
        <f>(HC1*12)+GX1</f>
        <v>#REF!</v>
      </c>
      <c r="HE1" s="36" t="e">
        <f>HD1-(HG1*HA1)</f>
        <v>#REF!</v>
      </c>
      <c r="HF1" s="36" t="e">
        <f>(HE1*30)+GW1</f>
        <v>#REF!</v>
      </c>
      <c r="HG1" s="37">
        <v>3</v>
      </c>
      <c r="HH1" s="60" t="e">
        <f>IF(GZ1&lt;30,GZ1,GZ1-(HK1*30))</f>
        <v>#REF!</v>
      </c>
      <c r="HI1" s="60" t="e">
        <f>IF(HA1&gt;12,(HA1+HK1)-(HL1*12),HA1)</f>
        <v>#REF!</v>
      </c>
      <c r="HJ1" s="60" t="e">
        <f>HB1+HL1</f>
        <v>#REF!</v>
      </c>
      <c r="HK1" s="36" t="e">
        <f>INT(GZ1/30)</f>
        <v>#REF!</v>
      </c>
      <c r="HL1" s="39" t="e">
        <f>INT((HK1+HA1)/12)</f>
        <v>#REF!</v>
      </c>
      <c r="HM1" s="61" t="e">
        <f>IF(Sheet3!D7=#REF!,HH1,GT1)</f>
        <v>#REF!</v>
      </c>
      <c r="HN1" s="62" t="e">
        <f>IF(Sheet3!D7=#REF!,HI1,GU1)</f>
        <v>#REF!</v>
      </c>
      <c r="HO1" s="63" t="e">
        <f>IF(Sheet3!D7=#REF!,HJ1,GV1)</f>
        <v>#REF!</v>
      </c>
      <c r="HP1" s="292" t="s">
        <v>17</v>
      </c>
      <c r="HQ1" s="293"/>
      <c r="HR1" s="64" t="e">
        <f>SUM(HM1:HM9)</f>
        <v>#REF!</v>
      </c>
      <c r="HS1" s="64" t="e">
        <f>SUM(HN1:HN9)</f>
        <v>#REF!</v>
      </c>
      <c r="HT1" s="64" t="e">
        <f>SUM(HO1:HO9)</f>
        <v>#REF!</v>
      </c>
      <c r="HU1" s="65">
        <v>1</v>
      </c>
      <c r="HV1" s="64" t="e">
        <f>INT(IB1/ID1)</f>
        <v>#REF!</v>
      </c>
      <c r="HW1" s="64" t="e">
        <f>INT(HZ1/ID1)</f>
        <v>#REF!</v>
      </c>
      <c r="HX1" s="64" t="e">
        <f>INT(HT1/ID1)</f>
        <v>#REF!</v>
      </c>
      <c r="HY1" s="66" t="e">
        <f>HT1-(ID1*HX1)</f>
        <v>#REF!</v>
      </c>
      <c r="HZ1" s="66" t="e">
        <f>(HY1*12)+HS1</f>
        <v>#REF!</v>
      </c>
      <c r="IA1" s="66" t="e">
        <f>HZ1-(ID1*HW1)</f>
        <v>#REF!</v>
      </c>
      <c r="IB1" s="66" t="e">
        <f>(IA1*30)+HR1</f>
        <v>#REF!</v>
      </c>
      <c r="IC1" s="66">
        <v>1</v>
      </c>
      <c r="ID1" s="66">
        <f>IC1/HU1</f>
        <v>1</v>
      </c>
      <c r="IE1" s="67" t="e">
        <f>IF(HV1&lt;30,HV1,HV1-(IH1*30))</f>
        <v>#REF!</v>
      </c>
      <c r="IF1" s="67" t="e">
        <f>IF((HW1+IH1)&gt;11,(HW1+IH1)-(II1*12),(HW1+IH1))</f>
        <v>#REF!</v>
      </c>
      <c r="IG1" s="67" t="e">
        <f>HX1+II1</f>
        <v>#REF!</v>
      </c>
      <c r="IH1" s="66" t="e">
        <f>INT(HV1/30)</f>
        <v>#REF!</v>
      </c>
      <c r="II1" s="68" t="e">
        <f>INT((IH1+HW1)/12)</f>
        <v>#REF!</v>
      </c>
      <c r="IJ1" s="69" t="e">
        <f>IE1</f>
        <v>#REF!</v>
      </c>
      <c r="IK1" s="70" t="e">
        <f>IF(IF1&gt;11,IF1-12,IF1)</f>
        <v>#REF!</v>
      </c>
      <c r="IL1" s="71" t="e">
        <f>IM1+IG1</f>
        <v>#REF!</v>
      </c>
      <c r="IM1" s="72" t="e">
        <f>INT(IF1/12)</f>
        <v>#REF!</v>
      </c>
    </row>
    <row r="2" spans="1:247" ht="24.75" thickBot="1" x14ac:dyDescent="0.65">
      <c r="A2" s="6" t="e">
        <f>#REF!</f>
        <v>#REF!</v>
      </c>
      <c r="B2" s="7" t="e">
        <f>#REF!</f>
        <v>#REF!</v>
      </c>
      <c r="C2" s="7" t="e">
        <f>#REF!</f>
        <v>#REF!</v>
      </c>
      <c r="D2" s="7" t="e">
        <f>#REF!</f>
        <v>#REF!</v>
      </c>
      <c r="E2" s="7" t="e">
        <f>#REF!</f>
        <v>#REF!</v>
      </c>
      <c r="F2" s="7" t="e">
        <f>#REF!</f>
        <v>#REF!</v>
      </c>
      <c r="G2" s="7" t="e">
        <f t="shared" ref="G2:G9" si="11">IF(D2&gt;A2,D2-A2,D2+30-A2)</f>
        <v>#REF!</v>
      </c>
      <c r="H2" s="8" t="e">
        <f t="shared" ref="H2:H9" si="12">IF(D2&gt;A2,E2,E2-1)</f>
        <v>#REF!</v>
      </c>
      <c r="I2" s="8" t="e">
        <f t="shared" ref="I2:I9" si="13">IF(H2&gt;B2,F2,F2-1)</f>
        <v>#REF!</v>
      </c>
      <c r="J2" s="7" t="e">
        <f t="shared" ref="J2:J9" si="14">G2</f>
        <v>#REF!</v>
      </c>
      <c r="K2" s="7" t="e">
        <f t="shared" ref="K2:K9" si="15">IF(H2&gt;B2,H2-B2,H2+12-B2)</f>
        <v>#REF!</v>
      </c>
      <c r="L2" s="7" t="e">
        <f t="shared" ref="L2:L9" si="16">I2-C2</f>
        <v>#REF!</v>
      </c>
      <c r="M2" s="7" t="e">
        <f t="shared" ref="M2:M9" si="17">IF(J2&gt;29,0,J2)</f>
        <v>#REF!</v>
      </c>
      <c r="N2" s="7" t="e">
        <f t="shared" ref="N2:N9" si="18">IF(J2&gt;29,K2+1,K2)</f>
        <v>#REF!</v>
      </c>
      <c r="O2" s="7" t="e">
        <f t="shared" ref="O2:O9" si="19">IF(N2&gt;11,L2+1,L2)</f>
        <v>#REF!</v>
      </c>
      <c r="P2" s="9" t="e">
        <f t="shared" ref="P2:P9" si="20">M2</f>
        <v>#REF!</v>
      </c>
      <c r="Q2" s="9" t="e">
        <f t="shared" ref="Q2:Q9" si="21">IF(N2&gt;11,N2-12,N2)</f>
        <v>#REF!</v>
      </c>
      <c r="R2" s="10" t="e">
        <f t="shared" ref="R2:R9" si="22">O2</f>
        <v>#REF!</v>
      </c>
      <c r="S2" s="11" t="e">
        <f>#REF!</f>
        <v>#REF!</v>
      </c>
      <c r="T2" s="12" t="e">
        <f>#REF!</f>
        <v>#REF!</v>
      </c>
      <c r="U2" s="12" t="e">
        <f>#REF!</f>
        <v>#REF!</v>
      </c>
      <c r="V2" s="12">
        <v>1</v>
      </c>
      <c r="W2" s="12">
        <v>1</v>
      </c>
      <c r="X2" s="12">
        <v>1388</v>
      </c>
      <c r="Y2" s="13" t="e">
        <f t="shared" ref="Y2:Y9" si="23">IF(V2&gt;S2,V2-S2,V2+30-S2)</f>
        <v>#REF!</v>
      </c>
      <c r="Z2" s="14" t="e">
        <f t="shared" ref="Z2:Z9" si="24">IF(V2&gt;S2,W2,W2-1)</f>
        <v>#REF!</v>
      </c>
      <c r="AA2" s="8" t="e">
        <f t="shared" ref="AA2:AA9" si="25">IF(Z2&gt;T2,X2,X2-1)</f>
        <v>#REF!</v>
      </c>
      <c r="AB2" s="7" t="e">
        <f t="shared" ref="AB2:AB9" si="26">Y2</f>
        <v>#REF!</v>
      </c>
      <c r="AC2" s="7" t="e">
        <f t="shared" ref="AC2:AC9" si="27">IF(Z2&gt;T2,Z2-T2,Z2+12-T2)</f>
        <v>#REF!</v>
      </c>
      <c r="AD2" s="7" t="e">
        <f t="shared" ref="AD2:AD9" si="28">AA2-U2</f>
        <v>#REF!</v>
      </c>
      <c r="AE2" s="7" t="e">
        <f t="shared" ref="AE2:AE9" si="29">IF(AB2&gt;29,0,AB2)</f>
        <v>#REF!</v>
      </c>
      <c r="AF2" s="7" t="e">
        <f t="shared" ref="AF2:AF9" si="30">IF(AB2&gt;29,AC2+1,AC2)</f>
        <v>#REF!</v>
      </c>
      <c r="AG2" s="7" t="e">
        <f t="shared" ref="AG2:AG9" si="31">IF(AF2&gt;11,AD2+1,AD2)</f>
        <v>#REF!</v>
      </c>
      <c r="AH2" s="15" t="e">
        <f t="shared" ref="AH2:AH9" si="32">AE2</f>
        <v>#REF!</v>
      </c>
      <c r="AI2" s="15" t="e">
        <f t="shared" ref="AI2:AI9" si="33">IF(AF2&gt;11,0,AF2)</f>
        <v>#REF!</v>
      </c>
      <c r="AJ2" s="15" t="e">
        <f t="shared" ref="AJ2:AJ9" si="34">AG2</f>
        <v>#REF!</v>
      </c>
      <c r="AK2" s="11">
        <v>1</v>
      </c>
      <c r="AL2" s="12">
        <v>1</v>
      </c>
      <c r="AM2" s="12">
        <v>1388</v>
      </c>
      <c r="AN2" s="12" t="e">
        <f>#REF!</f>
        <v>#REF!</v>
      </c>
      <c r="AO2" s="12" t="e">
        <f>#REF!</f>
        <v>#REF!</v>
      </c>
      <c r="AP2" s="12" t="e">
        <f>#REF!</f>
        <v>#REF!</v>
      </c>
      <c r="AQ2" s="13" t="e">
        <f t="shared" ref="AQ2:AQ9" si="35">IF(AN2&gt;AK2,AN2-AK2,AN2+30-AK2)</f>
        <v>#REF!</v>
      </c>
      <c r="AR2" s="14" t="e">
        <f t="shared" ref="AR2:AR9" si="36">IF(AN2&gt;AK2,AO2,AO2-1)</f>
        <v>#REF!</v>
      </c>
      <c r="AS2" s="8" t="e">
        <f t="shared" ref="AS2:AS9" si="37">IF(AR2&gt;AL2,AP2,AP2-1)</f>
        <v>#REF!</v>
      </c>
      <c r="AT2" s="7" t="e">
        <f t="shared" ref="AT2:AT9" si="38">AQ2</f>
        <v>#REF!</v>
      </c>
      <c r="AU2" s="7" t="e">
        <f t="shared" ref="AU2:AU9" si="39">IF(AR2&gt;AL2,AR2-AL2,AR2+12-AL2)</f>
        <v>#REF!</v>
      </c>
      <c r="AV2" s="7" t="e">
        <f t="shared" ref="AV2:AV9" si="40">AS2-AM2</f>
        <v>#REF!</v>
      </c>
      <c r="AW2" s="7" t="e">
        <f t="shared" ref="AW2:AW9" si="41">IF(AT2&gt;29,0,AT2)</f>
        <v>#REF!</v>
      </c>
      <c r="AX2" s="7" t="e">
        <f t="shared" ref="AX2:AX9" si="42">IF(AT2&gt;29,AU2+1,AU2)</f>
        <v>#REF!</v>
      </c>
      <c r="AY2" s="7" t="e">
        <f t="shared" ref="AY2:AY9" si="43">IF(AX2&gt;11,AV2+1,AV2)</f>
        <v>#REF!</v>
      </c>
      <c r="AZ2" s="15" t="e">
        <f t="shared" ref="AZ2:AZ9" si="44">AW2</f>
        <v>#REF!</v>
      </c>
      <c r="BA2" s="15" t="e">
        <f t="shared" ref="BA2:BA9" si="45">IF(AX2&gt;11,0,AX2)</f>
        <v>#REF!</v>
      </c>
      <c r="BB2" s="15" t="e">
        <f t="shared" ref="BB2:BB9" si="46">AY2</f>
        <v>#REF!</v>
      </c>
      <c r="BC2" s="16" t="e">
        <f t="shared" ref="BC2:BC9" si="47">AZ2</f>
        <v>#REF!</v>
      </c>
      <c r="BD2" s="17" t="e">
        <f t="shared" ref="BD2:BD9" si="48">BA2</f>
        <v>#REF!</v>
      </c>
      <c r="BE2" s="18" t="e">
        <f t="shared" ref="BE2:BE9" si="49">BB2</f>
        <v>#REF!</v>
      </c>
      <c r="BF2" s="19">
        <v>2</v>
      </c>
      <c r="BG2" s="20" t="e">
        <f t="shared" ref="BG2:BG9" si="50">INT(BM2/BO2)</f>
        <v>#REF!</v>
      </c>
      <c r="BH2" s="18" t="e">
        <f t="shared" ref="BH2:BH9" si="51">INT(BK2/BO2)</f>
        <v>#REF!</v>
      </c>
      <c r="BI2" s="18" t="e">
        <f t="shared" ref="BI2:BI9" si="52">INT(BE2/BO2)</f>
        <v>#REF!</v>
      </c>
      <c r="BJ2" s="21" t="e">
        <f t="shared" ref="BJ2:BJ9" si="53">BE2-(BO2*BI2)</f>
        <v>#REF!</v>
      </c>
      <c r="BK2" s="21" t="e">
        <f t="shared" ref="BK2:BK9" si="54">(BJ2*12)+BD2</f>
        <v>#REF!</v>
      </c>
      <c r="BL2" s="21" t="e">
        <f t="shared" ref="BL2:BL9" si="55">BK2-(BO2*BH2)</f>
        <v>#REF!</v>
      </c>
      <c r="BM2" s="22" t="e">
        <f t="shared" ref="BM2:BM9" si="56">(BL2*30)+BC2</f>
        <v>#REF!</v>
      </c>
      <c r="BN2" s="22">
        <v>1</v>
      </c>
      <c r="BO2" s="23">
        <f t="shared" ref="BO2:BO9" si="57">BN2/BF2</f>
        <v>0.5</v>
      </c>
      <c r="BP2" s="24" t="e">
        <f t="shared" ref="BP2:BP9" si="58">IF(BG2&lt;30,BG2,BG2-(BS2*30))</f>
        <v>#REF!</v>
      </c>
      <c r="BQ2" s="24" t="e">
        <f t="shared" ref="BQ2:BQ9" si="59">IF(BH2&gt;12,(BH2+BS2)-(BT2*12),BH2)</f>
        <v>#REF!</v>
      </c>
      <c r="BR2" s="24" t="e">
        <f t="shared" ref="BR2:BR9" si="60">BI2+BT2</f>
        <v>#REF!</v>
      </c>
      <c r="BS2" s="21" t="e">
        <f t="shared" ref="BS2:BS9" si="61">INT(BG2/30)</f>
        <v>#REF!</v>
      </c>
      <c r="BT2" s="22" t="e">
        <f t="shared" ref="BT2:BT9" si="62">INT((BS2+BH2)/12)</f>
        <v>#REF!</v>
      </c>
      <c r="BU2" s="19">
        <v>2</v>
      </c>
      <c r="BV2" s="20" t="e">
        <f t="shared" ref="BV2:BV9" si="63">BP2+AH2</f>
        <v>#REF!</v>
      </c>
      <c r="BW2" s="18" t="e">
        <f t="shared" ref="BW2:BW9" si="64">BQ2+AI2</f>
        <v>#REF!</v>
      </c>
      <c r="BX2" s="18" t="e">
        <f t="shared" ref="BX2:BX9" si="65">BR2+AJ2</f>
        <v>#REF!</v>
      </c>
      <c r="BY2" s="21" t="e">
        <f t="shared" ref="BY2:BY9" si="66">BT2-(CD2*BX2)</f>
        <v>#REF!</v>
      </c>
      <c r="BZ2" s="21" t="e">
        <f t="shared" ref="BZ2:BZ9" si="67">(BY2*12)+BS2</f>
        <v>#REF!</v>
      </c>
      <c r="CA2" s="21" t="e">
        <f t="shared" ref="CA2:CA9" si="68">BZ2-(CD2*BW2)</f>
        <v>#REF!</v>
      </c>
      <c r="CB2" s="22" t="e">
        <f t="shared" ref="CB2:CB9" si="69">(CA2*30)+BR2</f>
        <v>#REF!</v>
      </c>
      <c r="CC2" s="22">
        <v>1</v>
      </c>
      <c r="CD2" s="23">
        <f t="shared" ref="CD2:CD9" si="70">CC2/BU2</f>
        <v>0.5</v>
      </c>
      <c r="CE2" s="25" t="e">
        <f t="shared" ref="CE2:CE9" si="71">IF(BV2&lt;30,BV2,BV2-(CH2*30))</f>
        <v>#REF!</v>
      </c>
      <c r="CF2" s="25" t="e">
        <f t="shared" ref="CF2:CF9" si="72">IF((BW2+CI2)&gt;11,(BW2+CH2)-(CI2*12),BW2)</f>
        <v>#REF!</v>
      </c>
      <c r="CG2" s="25" t="e">
        <f t="shared" ref="CG2:CG9" si="73">BX2+CI2</f>
        <v>#REF!</v>
      </c>
      <c r="CH2" s="21" t="e">
        <f t="shared" ref="CH2:CH9" si="74">INT(BV2/30)</f>
        <v>#REF!</v>
      </c>
      <c r="CI2" s="21" t="e">
        <f t="shared" ref="CI2:CI9" si="75">INT((CH2+BW2)/12)</f>
        <v>#REF!</v>
      </c>
      <c r="CJ2" s="26" t="e">
        <f t="shared" ref="CJ2:CJ9" si="76">IF(AND(U2&lt;1388,AP2&gt;1387),CE2,0)</f>
        <v>#REF!</v>
      </c>
      <c r="CK2" s="26" t="e">
        <f t="shared" ref="CK2:CK9" si="77">IF(AND(U2&lt;1388,AP2&gt;1387),CF2,0)</f>
        <v>#REF!</v>
      </c>
      <c r="CL2" s="27" t="e">
        <f t="shared" ref="CL2:CL9" si="78">IF(AND(U2&lt;1388,AP2&gt;1387),CG2,0)</f>
        <v>#REF!</v>
      </c>
      <c r="CM2" s="19">
        <v>2</v>
      </c>
      <c r="CN2" s="20" t="e">
        <f t="shared" ref="CN2:CN9" si="79">AH2+AZ2</f>
        <v>#REF!</v>
      </c>
      <c r="CO2" s="18" t="e">
        <f t="shared" ref="CO2:CO9" si="80">AI2+BA2</f>
        <v>#REF!</v>
      </c>
      <c r="CP2" s="18" t="e">
        <f t="shared" ref="CP2:CP9" si="81">AJ2+BB2</f>
        <v>#REF!</v>
      </c>
      <c r="CQ2" s="21" t="e">
        <f t="shared" ref="CQ2:CQ9" si="82">CL2-(CV2*CP2)</f>
        <v>#REF!</v>
      </c>
      <c r="CR2" s="21" t="e">
        <f t="shared" ref="CR2:CR9" si="83">(CQ2*12)+CK2</f>
        <v>#REF!</v>
      </c>
      <c r="CS2" s="21" t="e">
        <f t="shared" ref="CS2:CS9" si="84">CR2-(CV2*CO2)</f>
        <v>#REF!</v>
      </c>
      <c r="CT2" s="22" t="e">
        <f t="shared" ref="CT2:CT9" si="85">(CS2*30)+CJ2</f>
        <v>#REF!</v>
      </c>
      <c r="CU2" s="22">
        <v>1</v>
      </c>
      <c r="CV2" s="23">
        <f t="shared" ref="CV2:CV9" si="86">CU2/CM2</f>
        <v>0.5</v>
      </c>
      <c r="CW2" s="25" t="e">
        <f t="shared" ref="CW2:CW9" si="87">IF(CN2&lt;30,CN2,CN2-(CZ2*30))</f>
        <v>#REF!</v>
      </c>
      <c r="CX2" s="25" t="e">
        <f t="shared" ref="CX2:CX9" si="88">IF((CO2+DA2)&gt;11,(CO2+CZ2)-(DA2*12),CO2)</f>
        <v>#REF!</v>
      </c>
      <c r="CY2" s="25" t="e">
        <f t="shared" ref="CY2:CY9" si="89">CP2+DA2</f>
        <v>#REF!</v>
      </c>
      <c r="CZ2" s="21" t="e">
        <f t="shared" ref="CZ2:CZ9" si="90">INT(CN2/30)</f>
        <v>#REF!</v>
      </c>
      <c r="DA2" s="21" t="e">
        <f t="shared" ref="DA2:DA9" si="91">INT((CZ2+CO2)/12)</f>
        <v>#REF!</v>
      </c>
      <c r="DB2" s="26" t="e">
        <f t="shared" ref="DB2:DB9" si="92">IF(AND(U2&lt;1388,AP2&lt;1388),CW2,0)</f>
        <v>#REF!</v>
      </c>
      <c r="DC2" s="26" t="e">
        <f t="shared" ref="DC2:DC9" si="93">IF(AND(U2&lt;1388,AP2&lt;1388),CX2,0)</f>
        <v>#REF!</v>
      </c>
      <c r="DD2" s="27" t="e">
        <f t="shared" ref="DD2:DD9" si="94">IF(AND(U2&lt;1388,AP2&lt;1388),CY2,0)</f>
        <v>#REF!</v>
      </c>
      <c r="DE2" s="19">
        <v>2</v>
      </c>
      <c r="DF2" s="20" t="e">
        <f t="shared" ref="DF2:DF9" si="95">(2*AZ2)+(2*AH2)</f>
        <v>#REF!</v>
      </c>
      <c r="DG2" s="18" t="e">
        <f t="shared" ref="DG2:DG9" si="96">(2*BA2)+(2*AI2)</f>
        <v>#REF!</v>
      </c>
      <c r="DH2" s="18" t="e">
        <f t="shared" ref="DH2:DH9" si="97">(2*BB2)+(2*AJ2)</f>
        <v>#REF!</v>
      </c>
      <c r="DI2" s="21" t="e">
        <f t="shared" ref="DI2:DI9" si="98">X30-(DN2*DH2)</f>
        <v>#REF!</v>
      </c>
      <c r="DJ2" s="21" t="e">
        <f t="shared" ref="DJ2:DJ9" si="99">(DI2*12)+W30</f>
        <v>#REF!</v>
      </c>
      <c r="DK2" s="21" t="e">
        <f t="shared" ref="DK2:DK9" si="100">DJ2-(DN2*DG2)</f>
        <v>#REF!</v>
      </c>
      <c r="DL2" s="22" t="e">
        <f t="shared" ref="DL2:DL9" si="101">(DK2*30)+V30</f>
        <v>#REF!</v>
      </c>
      <c r="DM2" s="22">
        <v>1</v>
      </c>
      <c r="DN2" s="23">
        <f t="shared" ref="DN2:DN9" si="102">DM2/DE2</f>
        <v>0.5</v>
      </c>
      <c r="DO2" s="25" t="e">
        <f t="shared" ref="DO2:DO9" si="103">IF(DF2&lt;30,DF2,DF2-(DR2*30))</f>
        <v>#REF!</v>
      </c>
      <c r="DP2" s="25" t="e">
        <f t="shared" ref="DP2:DP9" si="104">IF((DG2+DS2)&gt;11,(DG2+DR2)-(DS2*12),DG2)</f>
        <v>#REF!</v>
      </c>
      <c r="DQ2" s="25" t="e">
        <f t="shared" ref="DQ2:DQ9" si="105">DH2+DS2</f>
        <v>#REF!</v>
      </c>
      <c r="DR2" s="21" t="e">
        <f t="shared" ref="DR2:DR9" si="106">INT(DF2/30)</f>
        <v>#REF!</v>
      </c>
      <c r="DS2" s="21" t="e">
        <f t="shared" ref="DS2:DS9" si="107">INT((DR2+DG2)/12)</f>
        <v>#REF!</v>
      </c>
      <c r="DT2" s="26" t="e">
        <f t="shared" ref="DT2:DT9" si="108">IF(AND(U2&gt;1387,AP2&gt;1387),DO2,0)</f>
        <v>#REF!</v>
      </c>
      <c r="DU2" s="26" t="e">
        <f t="shared" ref="DU2:DU9" si="109">IF(AND(U2&gt;1387,AP2&gt;1387),DP2,0)</f>
        <v>#REF!</v>
      </c>
      <c r="DV2" s="27" t="e">
        <f t="shared" ref="DV2:DV9" si="110">IF(AND(U2&gt;1387,AP2&gt;1387),DQ2,0)</f>
        <v>#REF!</v>
      </c>
      <c r="DW2" s="28" t="e">
        <f t="shared" ref="DW2:DW9" si="111">CJ2+DB2+DT2</f>
        <v>#REF!</v>
      </c>
      <c r="DX2" s="9" t="e">
        <f t="shared" ref="DX2:DX9" si="112">CK2+DC2+DU2</f>
        <v>#REF!</v>
      </c>
      <c r="DY2" s="29" t="e">
        <f t="shared" ref="DY2:DY9" si="113">CL2+DD2+DV2</f>
        <v>#REF!</v>
      </c>
      <c r="DZ2" s="30" t="e">
        <f>IF(Sheet3!C3=#REF!,DW2,P2)</f>
        <v>#REF!</v>
      </c>
      <c r="EA2" s="31" t="e">
        <f>IF(Sheet3!C3=#REF!,DX2,Q2)</f>
        <v>#REF!</v>
      </c>
      <c r="EB2" s="32" t="e">
        <f>IF(Sheet3!C3=#REF!,DY2,R2)</f>
        <v>#REF!</v>
      </c>
      <c r="EC2" s="33" t="e">
        <f t="shared" ref="EC2:EC9" si="114">DZ2</f>
        <v>#REF!</v>
      </c>
      <c r="ED2" s="34" t="e">
        <f t="shared" ref="ED2:ED9" si="115">EA2</f>
        <v>#REF!</v>
      </c>
      <c r="EE2" s="34" t="e">
        <f t="shared" ref="EE2:EE9" si="116">EB2</f>
        <v>#REF!</v>
      </c>
      <c r="EF2" s="35" t="e">
        <f t="shared" ref="EF2:EF9" si="117">INT(EL2/EM2)</f>
        <v>#REF!</v>
      </c>
      <c r="EG2" s="35" t="e">
        <f t="shared" ref="EG2:EG9" si="118">INT(EJ2/EM2)</f>
        <v>#REF!</v>
      </c>
      <c r="EH2" s="35" t="e">
        <f t="shared" ref="EH2:EH9" si="119">INT(EE2/EM2)</f>
        <v>#REF!</v>
      </c>
      <c r="EI2" s="36" t="e">
        <f t="shared" ref="EI2:EI9" si="120">EE2-(EM2*EH2)</f>
        <v>#REF!</v>
      </c>
      <c r="EJ2" s="36" t="e">
        <f t="shared" ref="EJ2:EJ9" si="121">(EI2*12)+ED2</f>
        <v>#REF!</v>
      </c>
      <c r="EK2" s="36" t="e">
        <f t="shared" ref="EK2:EK9" si="122">EJ2-(EM2*EG2)</f>
        <v>#REF!</v>
      </c>
      <c r="EL2" s="36" t="e">
        <f t="shared" ref="EL2:EL9" si="123">(EK2*30)+EC2</f>
        <v>#REF!</v>
      </c>
      <c r="EM2" s="37">
        <v>2</v>
      </c>
      <c r="EN2" s="38" t="e">
        <f t="shared" ref="EN2:EN9" si="124">IF(EF2&lt;30,EF2,EF2-(EQ2*30))</f>
        <v>#REF!</v>
      </c>
      <c r="EO2" s="38" t="e">
        <f t="shared" ref="EO2:EO9" si="125">IF(EG2&gt;12,(EG2+EQ2)-(ER2*12),EG2)</f>
        <v>#REF!</v>
      </c>
      <c r="EP2" s="38" t="e">
        <f t="shared" ref="EP2:EP9" si="126">EH2+ER2</f>
        <v>#REF!</v>
      </c>
      <c r="EQ2" s="36" t="e">
        <f t="shared" ref="EQ2:EQ9" si="127">INT(EF2/30)</f>
        <v>#REF!</v>
      </c>
      <c r="ER2" s="39" t="e">
        <f t="shared" ref="ER2:ER9" si="128">INT((EQ2+EG2)/12)</f>
        <v>#REF!</v>
      </c>
      <c r="ES2" s="40" t="e">
        <f>IF(Sheet3!D3=#REF!,EN2,DZ2)</f>
        <v>#REF!</v>
      </c>
      <c r="ET2" s="41" t="e">
        <f>IF(Sheet3!D3=#REF!,EO2,EA2)</f>
        <v>#REF!</v>
      </c>
      <c r="EU2" s="42" t="e">
        <f>IF(Sheet3!D3=#REF!,EP2,EB2)</f>
        <v>#REF!</v>
      </c>
      <c r="EV2" s="73">
        <v>0</v>
      </c>
      <c r="EW2" s="74">
        <v>0</v>
      </c>
      <c r="EX2" s="75">
        <v>0</v>
      </c>
      <c r="EY2" s="40" t="e">
        <f>IF(Sheet3!D8=#REF!,EV2,Sheet1!AM32)</f>
        <v>#REF!</v>
      </c>
      <c r="EZ2" s="40" t="e">
        <f>IF(Sheet3!D8=#REF!,EW2,ET2+Sheet1!AN32)</f>
        <v>#REF!</v>
      </c>
      <c r="FA2" s="40" t="e">
        <f>IF(Sheet3!D8=#REF!,EX2,Sheet1!AO32)</f>
        <v>#REF!</v>
      </c>
      <c r="FB2" s="46" t="e">
        <f t="shared" ref="FB2:FB9" si="129">EY2</f>
        <v>#REF!</v>
      </c>
      <c r="FC2" s="34" t="e">
        <f t="shared" ref="FC2:FC9" si="130">EZ2</f>
        <v>#REF!</v>
      </c>
      <c r="FD2" s="34" t="e">
        <f t="shared" ref="FD2:FD9" si="131">FA2</f>
        <v>#REF!</v>
      </c>
      <c r="FE2" s="35" t="e">
        <f t="shared" ref="FE2:FE9" si="132">INT(FK2/FL2)</f>
        <v>#REF!</v>
      </c>
      <c r="FF2" s="35" t="e">
        <f t="shared" ref="FF2:FF9" si="133">INT(FI2/FL2)</f>
        <v>#REF!</v>
      </c>
      <c r="FG2" s="35" t="e">
        <f t="shared" ref="FG2:FG9" si="134">INT(FD2/FL2)</f>
        <v>#REF!</v>
      </c>
      <c r="FH2" s="36" t="e">
        <f t="shared" ref="FH2:FH9" si="135">FD2-(FL2*FG2)</f>
        <v>#REF!</v>
      </c>
      <c r="FI2" s="36" t="e">
        <f t="shared" ref="FI2:FI9" si="136">(FH2*12)+FC2</f>
        <v>#REF!</v>
      </c>
      <c r="FJ2" s="36" t="e">
        <f t="shared" ref="FJ2:FJ9" si="137">FI2-(FL2*FF2)</f>
        <v>#REF!</v>
      </c>
      <c r="FK2" s="36" t="e">
        <f t="shared" ref="FK2:FK9" si="138">(FJ2*30)+FB2</f>
        <v>#REF!</v>
      </c>
      <c r="FL2" s="37">
        <v>3</v>
      </c>
      <c r="FM2" s="9" t="e">
        <f t="shared" ref="FM2:FM9" si="139">IF(FE2&lt;30,FE2,FE2-(FP2*30))</f>
        <v>#REF!</v>
      </c>
      <c r="FN2" s="9" t="e">
        <f t="shared" ref="FN2:FN9" si="140">IF(FF2&gt;12,(FF2+FP2)-(FQ2*12),FF2)</f>
        <v>#REF!</v>
      </c>
      <c r="FO2" s="9" t="e">
        <f t="shared" ref="FO2:FO9" si="141">FG2+FQ2</f>
        <v>#REF!</v>
      </c>
      <c r="FP2" s="36" t="e">
        <f t="shared" ref="FP2:FP9" si="142">INT(FE2/30)</f>
        <v>#REF!</v>
      </c>
      <c r="FQ2" s="47" t="e">
        <f t="shared" ref="FQ2:FQ9" si="143">INT((FP2+FF2)/12)</f>
        <v>#REF!</v>
      </c>
      <c r="FR2" s="46" t="e">
        <f t="shared" ref="FR2:FR9" si="144">EY2</f>
        <v>#REF!</v>
      </c>
      <c r="FS2" s="34" t="e">
        <f t="shared" ref="FS2:FS9" si="145">EZ2</f>
        <v>#REF!</v>
      </c>
      <c r="FT2" s="34" t="e">
        <f t="shared" ref="FT2:FT9" si="146">FA2</f>
        <v>#REF!</v>
      </c>
      <c r="FU2" s="35" t="e">
        <f t="shared" ref="FU2:FU9" si="147">INT(GA2/GB2)</f>
        <v>#REF!</v>
      </c>
      <c r="FV2" s="35" t="e">
        <f t="shared" ref="FV2:FV9" si="148">INT(FY2/GB2)</f>
        <v>#REF!</v>
      </c>
      <c r="FW2" s="35" t="e">
        <f t="shared" ref="FW2:FW9" si="149">INT(FT2/GB2)</f>
        <v>#REF!</v>
      </c>
      <c r="FX2" s="36" t="e">
        <f t="shared" ref="FX2:FX9" si="150">FT2-(GB2*FW2)</f>
        <v>#REF!</v>
      </c>
      <c r="FY2" s="36" t="e">
        <f t="shared" ref="FY2:FY9" si="151">(FX2*12)+FS2</f>
        <v>#REF!</v>
      </c>
      <c r="FZ2" s="36" t="e">
        <f t="shared" ref="FZ2:FZ9" si="152">FY2-(GB2*FV2)</f>
        <v>#REF!</v>
      </c>
      <c r="GA2" s="36" t="e">
        <f t="shared" ref="GA2:GA9" si="153">(FZ2*30)+FR2</f>
        <v>#REF!</v>
      </c>
      <c r="GB2" s="37">
        <v>2</v>
      </c>
      <c r="GC2" s="9" t="e">
        <f t="shared" ref="GC2:GC9" si="154">IF(FU2&lt;30,FU2,FU2-(GF2*30))</f>
        <v>#REF!</v>
      </c>
      <c r="GD2" s="9" t="e">
        <f t="shared" ref="GD2:GD9" si="155">IF(FV2&gt;12,(FV2+GF2)-(GG2*12),FV2)</f>
        <v>#REF!</v>
      </c>
      <c r="GE2" s="9" t="e">
        <f t="shared" ref="GE2:GE9" si="156">FW2+GG2</f>
        <v>#REF!</v>
      </c>
      <c r="GF2" s="36" t="e">
        <f t="shared" ref="GF2:GF9" si="157">INT(FU2/30)</f>
        <v>#REF!</v>
      </c>
      <c r="GG2" s="39" t="e">
        <f t="shared" ref="GG2:GG9" si="158">INT((GF2+FV2)/12)</f>
        <v>#REF!</v>
      </c>
      <c r="GH2" s="48" t="e">
        <f>IF(OR(Sheet3!F2=#REF!,Sheet3!F3=#REF!),FM2,0)</f>
        <v>#REF!</v>
      </c>
      <c r="GI2" s="48" t="e">
        <f>IF(OR(Sheet3!F2=#REF!,Sheet3!F3=#REF!),FN2,0)</f>
        <v>#REF!</v>
      </c>
      <c r="GJ2" s="49" t="e">
        <f>IF(OR(Sheet3!F2=#REF!,Sheet3!F3=#REF!),FO2,0)</f>
        <v>#REF!</v>
      </c>
      <c r="GK2" s="76" t="e">
        <f>IF(Sheet3!F4=#REF!,GC2,0)</f>
        <v>#REF!</v>
      </c>
      <c r="GL2" s="77" t="e">
        <f>IF(Sheet3!F4=#REF!,GD2,0)</f>
        <v>#REF!</v>
      </c>
      <c r="GM2" s="78" t="e">
        <f>IF(Sheet3!F4=#REF!,GE2,0)</f>
        <v>#REF!</v>
      </c>
      <c r="GN2" s="53" t="e">
        <f>IF(OR(Sheet3!F5=#REF!,Sheet3!F6=#REF!,Sheet3!F7=#REF!),EY2,0)</f>
        <v>#REF!</v>
      </c>
      <c r="GO2" s="54" t="e">
        <f>IF(OR(Sheet3!F5=#REF!,Sheet3!F6=#REF!,Sheet3!F7=#REF!),EZ2,0)</f>
        <v>#REF!</v>
      </c>
      <c r="GP2" s="55" t="e">
        <f>IF(OR(Sheet3!F5=#REF!,Sheet3!F6=#REF!,Sheet3!F7=#REF!),FA2,0)</f>
        <v>#REF!</v>
      </c>
      <c r="GQ2" s="56" t="e">
        <f t="shared" ref="GQ2:GQ9" si="159">GH2+GK2+GN2</f>
        <v>#REF!</v>
      </c>
      <c r="GR2" s="57" t="e">
        <f t="shared" ref="GR2:GR9" si="160">GI2+GL2+GO2</f>
        <v>#REF!</v>
      </c>
      <c r="GS2" s="58" t="e">
        <f t="shared" ref="GS2:GS9" si="161">GJ2+GM2+GP2</f>
        <v>#REF!</v>
      </c>
      <c r="GT2" s="40" t="e">
        <f>IF(GO13&gt;0,GQ2,EY2)</f>
        <v>#REF!</v>
      </c>
      <c r="GU2" s="41" t="e">
        <f>IF(GO13&gt;0,GR2,EZ2)</f>
        <v>#REF!</v>
      </c>
      <c r="GV2" s="59" t="e">
        <f>IF(GO13&gt;0,GS2,FA2)</f>
        <v>#REF!</v>
      </c>
      <c r="GW2" s="46" t="e">
        <f t="shared" ref="GW2:GW9" si="162">EY2</f>
        <v>#REF!</v>
      </c>
      <c r="GX2" s="34" t="e">
        <f t="shared" ref="GX2:GX9" si="163">EZ2</f>
        <v>#REF!</v>
      </c>
      <c r="GY2" s="34" t="e">
        <f t="shared" ref="GY2:GY9" si="164">FA2</f>
        <v>#REF!</v>
      </c>
      <c r="GZ2" s="35" t="e">
        <f t="shared" ref="GZ2:GZ9" si="165">INT(HF2/HG2)</f>
        <v>#REF!</v>
      </c>
      <c r="HA2" s="35" t="e">
        <f t="shared" ref="HA2:HA9" si="166">INT(HD2/HG2)</f>
        <v>#REF!</v>
      </c>
      <c r="HB2" s="35" t="e">
        <f t="shared" ref="HB2:HB9" si="167">INT(GY2/HG2)</f>
        <v>#REF!</v>
      </c>
      <c r="HC2" s="36" t="e">
        <f t="shared" ref="HC2:HC9" si="168">GY2-(HG2*HB2)</f>
        <v>#REF!</v>
      </c>
      <c r="HD2" s="36" t="e">
        <f t="shared" ref="HD2:HD9" si="169">(HC2*12)+GX2</f>
        <v>#REF!</v>
      </c>
      <c r="HE2" s="36" t="e">
        <f t="shared" ref="HE2:HE9" si="170">HD2-(HG2*HA2)</f>
        <v>#REF!</v>
      </c>
      <c r="HF2" s="36" t="e">
        <f t="shared" ref="HF2:HF9" si="171">(HE2*30)+GW2</f>
        <v>#REF!</v>
      </c>
      <c r="HG2" s="37">
        <v>3</v>
      </c>
      <c r="HH2" s="60" t="e">
        <f t="shared" ref="HH2:HH9" si="172">IF(GZ2&lt;30,GZ2,GZ2-(HK2*30))</f>
        <v>#REF!</v>
      </c>
      <c r="HI2" s="60" t="e">
        <f t="shared" ref="HI2:HI9" si="173">IF(HA2&gt;12,(HA2+HK2)-(HL2*12),HA2)</f>
        <v>#REF!</v>
      </c>
      <c r="HJ2" s="60" t="e">
        <f t="shared" ref="HJ2:HJ9" si="174">HB2+HL2</f>
        <v>#REF!</v>
      </c>
      <c r="HK2" s="36" t="e">
        <f t="shared" ref="HK2:HK9" si="175">INT(GZ2/30)</f>
        <v>#REF!</v>
      </c>
      <c r="HL2" s="39" t="e">
        <f t="shared" ref="HL2:HL9" si="176">INT((HK2+HA2)/12)</f>
        <v>#REF!</v>
      </c>
      <c r="HM2" s="61" t="e">
        <f>IF(Sheet3!D7=#REF!,HH2,GT2)</f>
        <v>#REF!</v>
      </c>
      <c r="HN2" s="62" t="e">
        <f>IF(Sheet3!D7=#REF!,HI2,GU2)</f>
        <v>#REF!</v>
      </c>
      <c r="HO2" s="63" t="e">
        <f>IF(Sheet3!D7=#REF!,HJ2,GV2)</f>
        <v>#REF!</v>
      </c>
    </row>
    <row r="3" spans="1:247" ht="24.75" thickBot="1" x14ac:dyDescent="0.65">
      <c r="A3" s="6" t="e">
        <f>#REF!</f>
        <v>#REF!</v>
      </c>
      <c r="B3" s="7" t="e">
        <f>#REF!</f>
        <v>#REF!</v>
      </c>
      <c r="C3" s="7" t="e">
        <f>#REF!</f>
        <v>#REF!</v>
      </c>
      <c r="D3" s="7" t="e">
        <f>#REF!</f>
        <v>#REF!</v>
      </c>
      <c r="E3" s="7" t="e">
        <f>#REF!</f>
        <v>#REF!</v>
      </c>
      <c r="F3" s="7" t="e">
        <f>#REF!</f>
        <v>#REF!</v>
      </c>
      <c r="G3" s="7" t="e">
        <f t="shared" si="11"/>
        <v>#REF!</v>
      </c>
      <c r="H3" s="8" t="e">
        <f t="shared" si="12"/>
        <v>#REF!</v>
      </c>
      <c r="I3" s="8" t="e">
        <f t="shared" si="13"/>
        <v>#REF!</v>
      </c>
      <c r="J3" s="7" t="e">
        <f t="shared" si="14"/>
        <v>#REF!</v>
      </c>
      <c r="K3" s="7" t="e">
        <f t="shared" si="15"/>
        <v>#REF!</v>
      </c>
      <c r="L3" s="7" t="e">
        <f t="shared" si="16"/>
        <v>#REF!</v>
      </c>
      <c r="M3" s="7" t="e">
        <f t="shared" si="17"/>
        <v>#REF!</v>
      </c>
      <c r="N3" s="7" t="e">
        <f t="shared" si="18"/>
        <v>#REF!</v>
      </c>
      <c r="O3" s="7" t="e">
        <f t="shared" si="19"/>
        <v>#REF!</v>
      </c>
      <c r="P3" s="9" t="e">
        <f t="shared" si="20"/>
        <v>#REF!</v>
      </c>
      <c r="Q3" s="9" t="e">
        <f t="shared" si="21"/>
        <v>#REF!</v>
      </c>
      <c r="R3" s="10" t="e">
        <f t="shared" si="22"/>
        <v>#REF!</v>
      </c>
      <c r="S3" s="11" t="e">
        <f>#REF!</f>
        <v>#REF!</v>
      </c>
      <c r="T3" s="12" t="e">
        <f>#REF!</f>
        <v>#REF!</v>
      </c>
      <c r="U3" s="12" t="e">
        <f>#REF!</f>
        <v>#REF!</v>
      </c>
      <c r="V3" s="12">
        <v>1</v>
      </c>
      <c r="W3" s="12">
        <v>1</v>
      </c>
      <c r="X3" s="12">
        <v>1388</v>
      </c>
      <c r="Y3" s="13" t="e">
        <f t="shared" si="23"/>
        <v>#REF!</v>
      </c>
      <c r="Z3" s="14" t="e">
        <f t="shared" si="24"/>
        <v>#REF!</v>
      </c>
      <c r="AA3" s="8" t="e">
        <f t="shared" si="25"/>
        <v>#REF!</v>
      </c>
      <c r="AB3" s="7" t="e">
        <f t="shared" si="26"/>
        <v>#REF!</v>
      </c>
      <c r="AC3" s="7" t="e">
        <f t="shared" si="27"/>
        <v>#REF!</v>
      </c>
      <c r="AD3" s="7" t="e">
        <f t="shared" si="28"/>
        <v>#REF!</v>
      </c>
      <c r="AE3" s="7" t="e">
        <f t="shared" si="29"/>
        <v>#REF!</v>
      </c>
      <c r="AF3" s="7" t="e">
        <f t="shared" si="30"/>
        <v>#REF!</v>
      </c>
      <c r="AG3" s="7" t="e">
        <f t="shared" si="31"/>
        <v>#REF!</v>
      </c>
      <c r="AH3" s="15" t="e">
        <f t="shared" si="32"/>
        <v>#REF!</v>
      </c>
      <c r="AI3" s="15" t="e">
        <f t="shared" si="33"/>
        <v>#REF!</v>
      </c>
      <c r="AJ3" s="15" t="e">
        <f t="shared" si="34"/>
        <v>#REF!</v>
      </c>
      <c r="AK3" s="11">
        <v>1</v>
      </c>
      <c r="AL3" s="12">
        <v>1</v>
      </c>
      <c r="AM3" s="12">
        <v>1388</v>
      </c>
      <c r="AN3" s="12" t="e">
        <f>#REF!</f>
        <v>#REF!</v>
      </c>
      <c r="AO3" s="12" t="e">
        <f>#REF!</f>
        <v>#REF!</v>
      </c>
      <c r="AP3" s="12" t="e">
        <f>#REF!</f>
        <v>#REF!</v>
      </c>
      <c r="AQ3" s="13" t="e">
        <f t="shared" si="35"/>
        <v>#REF!</v>
      </c>
      <c r="AR3" s="14" t="e">
        <f t="shared" si="36"/>
        <v>#REF!</v>
      </c>
      <c r="AS3" s="8" t="e">
        <f t="shared" si="37"/>
        <v>#REF!</v>
      </c>
      <c r="AT3" s="7" t="e">
        <f t="shared" si="38"/>
        <v>#REF!</v>
      </c>
      <c r="AU3" s="7" t="e">
        <f t="shared" si="39"/>
        <v>#REF!</v>
      </c>
      <c r="AV3" s="7" t="e">
        <f t="shared" si="40"/>
        <v>#REF!</v>
      </c>
      <c r="AW3" s="7" t="e">
        <f t="shared" si="41"/>
        <v>#REF!</v>
      </c>
      <c r="AX3" s="7" t="e">
        <f t="shared" si="42"/>
        <v>#REF!</v>
      </c>
      <c r="AY3" s="7" t="e">
        <f t="shared" si="43"/>
        <v>#REF!</v>
      </c>
      <c r="AZ3" s="15" t="e">
        <f t="shared" si="44"/>
        <v>#REF!</v>
      </c>
      <c r="BA3" s="15" t="e">
        <f t="shared" si="45"/>
        <v>#REF!</v>
      </c>
      <c r="BB3" s="15" t="e">
        <f t="shared" si="46"/>
        <v>#REF!</v>
      </c>
      <c r="BC3" s="16" t="e">
        <f t="shared" si="47"/>
        <v>#REF!</v>
      </c>
      <c r="BD3" s="17" t="e">
        <f t="shared" si="48"/>
        <v>#REF!</v>
      </c>
      <c r="BE3" s="18" t="e">
        <f t="shared" si="49"/>
        <v>#REF!</v>
      </c>
      <c r="BF3" s="19">
        <v>2</v>
      </c>
      <c r="BG3" s="20" t="e">
        <f t="shared" si="50"/>
        <v>#REF!</v>
      </c>
      <c r="BH3" s="18" t="e">
        <f t="shared" si="51"/>
        <v>#REF!</v>
      </c>
      <c r="BI3" s="18" t="e">
        <f t="shared" si="52"/>
        <v>#REF!</v>
      </c>
      <c r="BJ3" s="21" t="e">
        <f t="shared" si="53"/>
        <v>#REF!</v>
      </c>
      <c r="BK3" s="21" t="e">
        <f t="shared" si="54"/>
        <v>#REF!</v>
      </c>
      <c r="BL3" s="21" t="e">
        <f t="shared" si="55"/>
        <v>#REF!</v>
      </c>
      <c r="BM3" s="22" t="e">
        <f t="shared" si="56"/>
        <v>#REF!</v>
      </c>
      <c r="BN3" s="22">
        <v>1</v>
      </c>
      <c r="BO3" s="23">
        <f t="shared" si="57"/>
        <v>0.5</v>
      </c>
      <c r="BP3" s="24" t="e">
        <f t="shared" si="58"/>
        <v>#REF!</v>
      </c>
      <c r="BQ3" s="24" t="e">
        <f t="shared" si="59"/>
        <v>#REF!</v>
      </c>
      <c r="BR3" s="24" t="e">
        <f t="shared" si="60"/>
        <v>#REF!</v>
      </c>
      <c r="BS3" s="21" t="e">
        <f t="shared" si="61"/>
        <v>#REF!</v>
      </c>
      <c r="BT3" s="22" t="e">
        <f t="shared" si="62"/>
        <v>#REF!</v>
      </c>
      <c r="BU3" s="19">
        <v>2</v>
      </c>
      <c r="BV3" s="20" t="e">
        <f t="shared" si="63"/>
        <v>#REF!</v>
      </c>
      <c r="BW3" s="18" t="e">
        <f t="shared" si="64"/>
        <v>#REF!</v>
      </c>
      <c r="BX3" s="18" t="e">
        <f t="shared" si="65"/>
        <v>#REF!</v>
      </c>
      <c r="BY3" s="21" t="e">
        <f t="shared" si="66"/>
        <v>#REF!</v>
      </c>
      <c r="BZ3" s="21" t="e">
        <f t="shared" si="67"/>
        <v>#REF!</v>
      </c>
      <c r="CA3" s="21" t="e">
        <f t="shared" si="68"/>
        <v>#REF!</v>
      </c>
      <c r="CB3" s="22" t="e">
        <f t="shared" si="69"/>
        <v>#REF!</v>
      </c>
      <c r="CC3" s="22">
        <v>1</v>
      </c>
      <c r="CD3" s="23">
        <f t="shared" si="70"/>
        <v>0.5</v>
      </c>
      <c r="CE3" s="25" t="e">
        <f t="shared" si="71"/>
        <v>#REF!</v>
      </c>
      <c r="CF3" s="25" t="e">
        <f t="shared" si="72"/>
        <v>#REF!</v>
      </c>
      <c r="CG3" s="25" t="e">
        <f t="shared" si="73"/>
        <v>#REF!</v>
      </c>
      <c r="CH3" s="21" t="e">
        <f t="shared" si="74"/>
        <v>#REF!</v>
      </c>
      <c r="CI3" s="21" t="e">
        <f t="shared" si="75"/>
        <v>#REF!</v>
      </c>
      <c r="CJ3" s="26" t="e">
        <f t="shared" si="76"/>
        <v>#REF!</v>
      </c>
      <c r="CK3" s="26" t="e">
        <f t="shared" si="77"/>
        <v>#REF!</v>
      </c>
      <c r="CL3" s="27" t="e">
        <f t="shared" si="78"/>
        <v>#REF!</v>
      </c>
      <c r="CM3" s="19">
        <v>2</v>
      </c>
      <c r="CN3" s="20" t="e">
        <f t="shared" si="79"/>
        <v>#REF!</v>
      </c>
      <c r="CO3" s="18" t="e">
        <f t="shared" si="80"/>
        <v>#REF!</v>
      </c>
      <c r="CP3" s="18" t="e">
        <f t="shared" si="81"/>
        <v>#REF!</v>
      </c>
      <c r="CQ3" s="21" t="e">
        <f t="shared" si="82"/>
        <v>#REF!</v>
      </c>
      <c r="CR3" s="21" t="e">
        <f t="shared" si="83"/>
        <v>#REF!</v>
      </c>
      <c r="CS3" s="21" t="e">
        <f t="shared" si="84"/>
        <v>#REF!</v>
      </c>
      <c r="CT3" s="22" t="e">
        <f t="shared" si="85"/>
        <v>#REF!</v>
      </c>
      <c r="CU3" s="22">
        <v>1</v>
      </c>
      <c r="CV3" s="23">
        <f t="shared" si="86"/>
        <v>0.5</v>
      </c>
      <c r="CW3" s="25" t="e">
        <f t="shared" si="87"/>
        <v>#REF!</v>
      </c>
      <c r="CX3" s="25" t="e">
        <f t="shared" si="88"/>
        <v>#REF!</v>
      </c>
      <c r="CY3" s="25" t="e">
        <f t="shared" si="89"/>
        <v>#REF!</v>
      </c>
      <c r="CZ3" s="21" t="e">
        <f t="shared" si="90"/>
        <v>#REF!</v>
      </c>
      <c r="DA3" s="21" t="e">
        <f t="shared" si="91"/>
        <v>#REF!</v>
      </c>
      <c r="DB3" s="26" t="e">
        <f t="shared" si="92"/>
        <v>#REF!</v>
      </c>
      <c r="DC3" s="26" t="e">
        <f t="shared" si="93"/>
        <v>#REF!</v>
      </c>
      <c r="DD3" s="27" t="e">
        <f t="shared" si="94"/>
        <v>#REF!</v>
      </c>
      <c r="DE3" s="19">
        <v>2</v>
      </c>
      <c r="DF3" s="20" t="e">
        <f t="shared" si="95"/>
        <v>#REF!</v>
      </c>
      <c r="DG3" s="18" t="e">
        <f t="shared" si="96"/>
        <v>#REF!</v>
      </c>
      <c r="DH3" s="18" t="e">
        <f t="shared" si="97"/>
        <v>#REF!</v>
      </c>
      <c r="DI3" s="21" t="e">
        <f t="shared" si="98"/>
        <v>#REF!</v>
      </c>
      <c r="DJ3" s="21" t="e">
        <f t="shared" si="99"/>
        <v>#REF!</v>
      </c>
      <c r="DK3" s="21" t="e">
        <f t="shared" si="100"/>
        <v>#REF!</v>
      </c>
      <c r="DL3" s="22" t="e">
        <f t="shared" si="101"/>
        <v>#REF!</v>
      </c>
      <c r="DM3" s="22">
        <v>1</v>
      </c>
      <c r="DN3" s="23">
        <f t="shared" si="102"/>
        <v>0.5</v>
      </c>
      <c r="DO3" s="25" t="e">
        <f t="shared" si="103"/>
        <v>#REF!</v>
      </c>
      <c r="DP3" s="25" t="e">
        <f t="shared" si="104"/>
        <v>#REF!</v>
      </c>
      <c r="DQ3" s="25" t="e">
        <f t="shared" si="105"/>
        <v>#REF!</v>
      </c>
      <c r="DR3" s="21" t="e">
        <f t="shared" si="106"/>
        <v>#REF!</v>
      </c>
      <c r="DS3" s="21" t="e">
        <f t="shared" si="107"/>
        <v>#REF!</v>
      </c>
      <c r="DT3" s="26" t="e">
        <f t="shared" si="108"/>
        <v>#REF!</v>
      </c>
      <c r="DU3" s="26" t="e">
        <f t="shared" si="109"/>
        <v>#REF!</v>
      </c>
      <c r="DV3" s="27" t="e">
        <f t="shared" si="110"/>
        <v>#REF!</v>
      </c>
      <c r="DW3" s="28" t="e">
        <f t="shared" si="111"/>
        <v>#REF!</v>
      </c>
      <c r="DX3" s="9" t="e">
        <f t="shared" si="112"/>
        <v>#REF!</v>
      </c>
      <c r="DY3" s="29" t="e">
        <f t="shared" si="113"/>
        <v>#REF!</v>
      </c>
      <c r="DZ3" s="30" t="e">
        <f>IF(Sheet3!C3=#REF!,DW3,P3)</f>
        <v>#REF!</v>
      </c>
      <c r="EA3" s="31" t="e">
        <f>IF(Sheet3!C3=#REF!,DX3,Q3)</f>
        <v>#REF!</v>
      </c>
      <c r="EB3" s="32" t="e">
        <f>IF(Sheet3!C3=#REF!,DY3,R3)</f>
        <v>#REF!</v>
      </c>
      <c r="EC3" s="33" t="e">
        <f t="shared" si="114"/>
        <v>#REF!</v>
      </c>
      <c r="ED3" s="34" t="e">
        <f t="shared" si="115"/>
        <v>#REF!</v>
      </c>
      <c r="EE3" s="34" t="e">
        <f t="shared" si="116"/>
        <v>#REF!</v>
      </c>
      <c r="EF3" s="35" t="e">
        <f t="shared" si="117"/>
        <v>#REF!</v>
      </c>
      <c r="EG3" s="35" t="e">
        <f t="shared" si="118"/>
        <v>#REF!</v>
      </c>
      <c r="EH3" s="35" t="e">
        <f t="shared" si="119"/>
        <v>#REF!</v>
      </c>
      <c r="EI3" s="36" t="e">
        <f t="shared" si="120"/>
        <v>#REF!</v>
      </c>
      <c r="EJ3" s="36" t="e">
        <f t="shared" si="121"/>
        <v>#REF!</v>
      </c>
      <c r="EK3" s="36" t="e">
        <f t="shared" si="122"/>
        <v>#REF!</v>
      </c>
      <c r="EL3" s="36" t="e">
        <f t="shared" si="123"/>
        <v>#REF!</v>
      </c>
      <c r="EM3" s="37">
        <v>2</v>
      </c>
      <c r="EN3" s="38" t="e">
        <f t="shared" si="124"/>
        <v>#REF!</v>
      </c>
      <c r="EO3" s="38" t="e">
        <f t="shared" si="125"/>
        <v>#REF!</v>
      </c>
      <c r="EP3" s="38" t="e">
        <f t="shared" si="126"/>
        <v>#REF!</v>
      </c>
      <c r="EQ3" s="36" t="e">
        <f t="shared" si="127"/>
        <v>#REF!</v>
      </c>
      <c r="ER3" s="39" t="e">
        <f t="shared" si="128"/>
        <v>#REF!</v>
      </c>
      <c r="ES3" s="40" t="e">
        <f>IF(Sheet3!D3=#REF!,EN3,DZ3)</f>
        <v>#REF!</v>
      </c>
      <c r="ET3" s="41" t="e">
        <f>IF(Sheet3!D3=#REF!,EO3,EA3)</f>
        <v>#REF!</v>
      </c>
      <c r="EU3" s="42" t="e">
        <f>IF(Sheet3!D3=#REF!,EP3,EB3)</f>
        <v>#REF!</v>
      </c>
      <c r="EV3" s="73">
        <v>0</v>
      </c>
      <c r="EW3" s="74">
        <v>0</v>
      </c>
      <c r="EX3" s="75">
        <v>0</v>
      </c>
      <c r="EY3" s="40" t="e">
        <f>IF(Sheet3!D8=#REF!,EV3,Sheet1!AM33)</f>
        <v>#REF!</v>
      </c>
      <c r="EZ3" s="40" t="e">
        <f>IF(Sheet3!D8=#REF!,EW3,ET3+Sheet1!AN33)</f>
        <v>#REF!</v>
      </c>
      <c r="FA3" s="40" t="e">
        <f>IF(Sheet3!D8=#REF!,EX3,Sheet1!AO33)</f>
        <v>#REF!</v>
      </c>
      <c r="FB3" s="46" t="e">
        <f t="shared" si="129"/>
        <v>#REF!</v>
      </c>
      <c r="FC3" s="34" t="e">
        <f t="shared" si="130"/>
        <v>#REF!</v>
      </c>
      <c r="FD3" s="34" t="e">
        <f t="shared" si="131"/>
        <v>#REF!</v>
      </c>
      <c r="FE3" s="35" t="e">
        <f t="shared" si="132"/>
        <v>#REF!</v>
      </c>
      <c r="FF3" s="35" t="e">
        <f t="shared" si="133"/>
        <v>#REF!</v>
      </c>
      <c r="FG3" s="35" t="e">
        <f t="shared" si="134"/>
        <v>#REF!</v>
      </c>
      <c r="FH3" s="36" t="e">
        <f t="shared" si="135"/>
        <v>#REF!</v>
      </c>
      <c r="FI3" s="36" t="e">
        <f t="shared" si="136"/>
        <v>#REF!</v>
      </c>
      <c r="FJ3" s="36" t="e">
        <f t="shared" si="137"/>
        <v>#REF!</v>
      </c>
      <c r="FK3" s="36" t="e">
        <f t="shared" si="138"/>
        <v>#REF!</v>
      </c>
      <c r="FL3" s="37">
        <v>3</v>
      </c>
      <c r="FM3" s="9" t="e">
        <f t="shared" si="139"/>
        <v>#REF!</v>
      </c>
      <c r="FN3" s="9" t="e">
        <f t="shared" si="140"/>
        <v>#REF!</v>
      </c>
      <c r="FO3" s="9" t="e">
        <f t="shared" si="141"/>
        <v>#REF!</v>
      </c>
      <c r="FP3" s="36" t="e">
        <f t="shared" si="142"/>
        <v>#REF!</v>
      </c>
      <c r="FQ3" s="47" t="e">
        <f t="shared" si="143"/>
        <v>#REF!</v>
      </c>
      <c r="FR3" s="46" t="e">
        <f t="shared" si="144"/>
        <v>#REF!</v>
      </c>
      <c r="FS3" s="34" t="e">
        <f t="shared" si="145"/>
        <v>#REF!</v>
      </c>
      <c r="FT3" s="34" t="e">
        <f t="shared" si="146"/>
        <v>#REF!</v>
      </c>
      <c r="FU3" s="35" t="e">
        <f t="shared" si="147"/>
        <v>#REF!</v>
      </c>
      <c r="FV3" s="35" t="e">
        <f t="shared" si="148"/>
        <v>#REF!</v>
      </c>
      <c r="FW3" s="35" t="e">
        <f t="shared" si="149"/>
        <v>#REF!</v>
      </c>
      <c r="FX3" s="36" t="e">
        <f t="shared" si="150"/>
        <v>#REF!</v>
      </c>
      <c r="FY3" s="36" t="e">
        <f t="shared" si="151"/>
        <v>#REF!</v>
      </c>
      <c r="FZ3" s="36" t="e">
        <f t="shared" si="152"/>
        <v>#REF!</v>
      </c>
      <c r="GA3" s="36" t="e">
        <f t="shared" si="153"/>
        <v>#REF!</v>
      </c>
      <c r="GB3" s="37">
        <v>2</v>
      </c>
      <c r="GC3" s="9" t="e">
        <f t="shared" si="154"/>
        <v>#REF!</v>
      </c>
      <c r="GD3" s="9" t="e">
        <f t="shared" si="155"/>
        <v>#REF!</v>
      </c>
      <c r="GE3" s="9" t="e">
        <f t="shared" si="156"/>
        <v>#REF!</v>
      </c>
      <c r="GF3" s="36" t="e">
        <f t="shared" si="157"/>
        <v>#REF!</v>
      </c>
      <c r="GG3" s="39" t="e">
        <f t="shared" si="158"/>
        <v>#REF!</v>
      </c>
      <c r="GH3" s="48" t="e">
        <f>IF(OR(Sheet3!F2=#REF!,Sheet3!F3=#REF!),FM3,0)</f>
        <v>#REF!</v>
      </c>
      <c r="GI3" s="48" t="e">
        <f>IF(OR(Sheet3!F2=#REF!,Sheet3!F3=#REF!),FN3,0)</f>
        <v>#REF!</v>
      </c>
      <c r="GJ3" s="49" t="e">
        <f>IF(OR(Sheet3!F2=#REF!,Sheet3!F3=#REF!),FO3,0)</f>
        <v>#REF!</v>
      </c>
      <c r="GK3" s="76" t="e">
        <f>IF(Sheet3!F4=#REF!,GC3,0)</f>
        <v>#REF!</v>
      </c>
      <c r="GL3" s="77" t="e">
        <f>IF(Sheet3!F4=#REF!,GD3,0)</f>
        <v>#REF!</v>
      </c>
      <c r="GM3" s="78" t="e">
        <f>IF(Sheet3!F4=#REF!,GE3,0)</f>
        <v>#REF!</v>
      </c>
      <c r="GN3" s="53" t="e">
        <f>IF(OR(Sheet3!F5=#REF!,Sheet3!F6=#REF!,Sheet3!F7=#REF!),EY3,0)</f>
        <v>#REF!</v>
      </c>
      <c r="GO3" s="54" t="e">
        <f>IF(OR(Sheet3!F5=#REF!,Sheet3!F6=#REF!,Sheet3!F7=#REF!),EZ3,0)</f>
        <v>#REF!</v>
      </c>
      <c r="GP3" s="55" t="e">
        <f>IF(OR(Sheet3!F5=#REF!,Sheet3!F6=#REF!,Sheet3!F7=#REF!),FA3,0)</f>
        <v>#REF!</v>
      </c>
      <c r="GQ3" s="56" t="e">
        <f t="shared" si="159"/>
        <v>#REF!</v>
      </c>
      <c r="GR3" s="57" t="e">
        <f t="shared" si="160"/>
        <v>#REF!</v>
      </c>
      <c r="GS3" s="58" t="e">
        <f t="shared" si="161"/>
        <v>#REF!</v>
      </c>
      <c r="GT3" s="40" t="e">
        <f>IF(GO13&gt;0,GQ3,EY3)</f>
        <v>#REF!</v>
      </c>
      <c r="GU3" s="41" t="e">
        <f>IF(GO13&gt;0,GR3,EZ3)</f>
        <v>#REF!</v>
      </c>
      <c r="GV3" s="59" t="e">
        <f>IF(GO13&gt;0,GS3,FA3)</f>
        <v>#REF!</v>
      </c>
      <c r="GW3" s="46" t="e">
        <f t="shared" si="162"/>
        <v>#REF!</v>
      </c>
      <c r="GX3" s="34" t="e">
        <f t="shared" si="163"/>
        <v>#REF!</v>
      </c>
      <c r="GY3" s="34" t="e">
        <f t="shared" si="164"/>
        <v>#REF!</v>
      </c>
      <c r="GZ3" s="35" t="e">
        <f t="shared" si="165"/>
        <v>#REF!</v>
      </c>
      <c r="HA3" s="35" t="e">
        <f t="shared" si="166"/>
        <v>#REF!</v>
      </c>
      <c r="HB3" s="35" t="e">
        <f t="shared" si="167"/>
        <v>#REF!</v>
      </c>
      <c r="HC3" s="36" t="e">
        <f t="shared" si="168"/>
        <v>#REF!</v>
      </c>
      <c r="HD3" s="36" t="e">
        <f t="shared" si="169"/>
        <v>#REF!</v>
      </c>
      <c r="HE3" s="36" t="e">
        <f t="shared" si="170"/>
        <v>#REF!</v>
      </c>
      <c r="HF3" s="36" t="e">
        <f t="shared" si="171"/>
        <v>#REF!</v>
      </c>
      <c r="HG3" s="37">
        <v>3</v>
      </c>
      <c r="HH3" s="60" t="e">
        <f t="shared" si="172"/>
        <v>#REF!</v>
      </c>
      <c r="HI3" s="60" t="e">
        <f t="shared" si="173"/>
        <v>#REF!</v>
      </c>
      <c r="HJ3" s="60" t="e">
        <f t="shared" si="174"/>
        <v>#REF!</v>
      </c>
      <c r="HK3" s="36" t="e">
        <f t="shared" si="175"/>
        <v>#REF!</v>
      </c>
      <c r="HL3" s="39" t="e">
        <f t="shared" si="176"/>
        <v>#REF!</v>
      </c>
      <c r="HM3" s="61" t="e">
        <f>IF(Sheet3!D7=#REF!,HH3,GT3)</f>
        <v>#REF!</v>
      </c>
      <c r="HN3" s="62" t="e">
        <f>IF(Sheet3!D7=#REF!,HI3,GU3)</f>
        <v>#REF!</v>
      </c>
      <c r="HO3" s="63" t="e">
        <f>IF(Sheet3!D7=#REF!,HJ3,GV3)</f>
        <v>#REF!</v>
      </c>
    </row>
    <row r="4" spans="1:247" ht="24.75" thickBot="1" x14ac:dyDescent="0.65">
      <c r="A4" s="6" t="e">
        <f>#REF!</f>
        <v>#REF!</v>
      </c>
      <c r="B4" s="7" t="e">
        <f>#REF!</f>
        <v>#REF!</v>
      </c>
      <c r="C4" s="7" t="e">
        <f>#REF!</f>
        <v>#REF!</v>
      </c>
      <c r="D4" s="7" t="e">
        <f>#REF!</f>
        <v>#REF!</v>
      </c>
      <c r="E4" s="7" t="e">
        <f>#REF!</f>
        <v>#REF!</v>
      </c>
      <c r="F4" s="7" t="e">
        <f>#REF!</f>
        <v>#REF!</v>
      </c>
      <c r="G4" s="7" t="e">
        <f t="shared" si="11"/>
        <v>#REF!</v>
      </c>
      <c r="H4" s="8" t="e">
        <f t="shared" si="12"/>
        <v>#REF!</v>
      </c>
      <c r="I4" s="8" t="e">
        <f t="shared" si="13"/>
        <v>#REF!</v>
      </c>
      <c r="J4" s="7" t="e">
        <f t="shared" si="14"/>
        <v>#REF!</v>
      </c>
      <c r="K4" s="7" t="e">
        <f t="shared" si="15"/>
        <v>#REF!</v>
      </c>
      <c r="L4" s="7" t="e">
        <f t="shared" si="16"/>
        <v>#REF!</v>
      </c>
      <c r="M4" s="7" t="e">
        <f t="shared" si="17"/>
        <v>#REF!</v>
      </c>
      <c r="N4" s="7" t="e">
        <f t="shared" si="18"/>
        <v>#REF!</v>
      </c>
      <c r="O4" s="7" t="e">
        <f t="shared" si="19"/>
        <v>#REF!</v>
      </c>
      <c r="P4" s="9" t="e">
        <f t="shared" si="20"/>
        <v>#REF!</v>
      </c>
      <c r="Q4" s="9" t="e">
        <f t="shared" si="21"/>
        <v>#REF!</v>
      </c>
      <c r="R4" s="10" t="e">
        <f t="shared" si="22"/>
        <v>#REF!</v>
      </c>
      <c r="S4" s="11" t="e">
        <f>#REF!</f>
        <v>#REF!</v>
      </c>
      <c r="T4" s="12" t="e">
        <f>#REF!</f>
        <v>#REF!</v>
      </c>
      <c r="U4" s="12" t="e">
        <f>#REF!</f>
        <v>#REF!</v>
      </c>
      <c r="V4" s="12">
        <v>1</v>
      </c>
      <c r="W4" s="12">
        <v>1</v>
      </c>
      <c r="X4" s="12">
        <v>1388</v>
      </c>
      <c r="Y4" s="13" t="e">
        <f t="shared" si="23"/>
        <v>#REF!</v>
      </c>
      <c r="Z4" s="14" t="e">
        <f t="shared" si="24"/>
        <v>#REF!</v>
      </c>
      <c r="AA4" s="8" t="e">
        <f t="shared" si="25"/>
        <v>#REF!</v>
      </c>
      <c r="AB4" s="7" t="e">
        <f t="shared" si="26"/>
        <v>#REF!</v>
      </c>
      <c r="AC4" s="7" t="e">
        <f t="shared" si="27"/>
        <v>#REF!</v>
      </c>
      <c r="AD4" s="7" t="e">
        <f t="shared" si="28"/>
        <v>#REF!</v>
      </c>
      <c r="AE4" s="7" t="e">
        <f t="shared" si="29"/>
        <v>#REF!</v>
      </c>
      <c r="AF4" s="7" t="e">
        <f t="shared" si="30"/>
        <v>#REF!</v>
      </c>
      <c r="AG4" s="7" t="e">
        <f t="shared" si="31"/>
        <v>#REF!</v>
      </c>
      <c r="AH4" s="15" t="e">
        <f t="shared" si="32"/>
        <v>#REF!</v>
      </c>
      <c r="AI4" s="15" t="e">
        <f t="shared" si="33"/>
        <v>#REF!</v>
      </c>
      <c r="AJ4" s="15" t="e">
        <f t="shared" si="34"/>
        <v>#REF!</v>
      </c>
      <c r="AK4" s="11">
        <v>1</v>
      </c>
      <c r="AL4" s="12">
        <v>1</v>
      </c>
      <c r="AM4" s="12">
        <v>1388</v>
      </c>
      <c r="AN4" s="12" t="e">
        <f>#REF!</f>
        <v>#REF!</v>
      </c>
      <c r="AO4" s="12" t="e">
        <f>#REF!</f>
        <v>#REF!</v>
      </c>
      <c r="AP4" s="12" t="e">
        <f>#REF!</f>
        <v>#REF!</v>
      </c>
      <c r="AQ4" s="13" t="e">
        <f t="shared" si="35"/>
        <v>#REF!</v>
      </c>
      <c r="AR4" s="14" t="e">
        <f t="shared" si="36"/>
        <v>#REF!</v>
      </c>
      <c r="AS4" s="8" t="e">
        <f t="shared" si="37"/>
        <v>#REF!</v>
      </c>
      <c r="AT4" s="7" t="e">
        <f t="shared" si="38"/>
        <v>#REF!</v>
      </c>
      <c r="AU4" s="7" t="e">
        <f t="shared" si="39"/>
        <v>#REF!</v>
      </c>
      <c r="AV4" s="7" t="e">
        <f t="shared" si="40"/>
        <v>#REF!</v>
      </c>
      <c r="AW4" s="7" t="e">
        <f t="shared" si="41"/>
        <v>#REF!</v>
      </c>
      <c r="AX4" s="7" t="e">
        <f t="shared" si="42"/>
        <v>#REF!</v>
      </c>
      <c r="AY4" s="7" t="e">
        <f t="shared" si="43"/>
        <v>#REF!</v>
      </c>
      <c r="AZ4" s="15" t="e">
        <f t="shared" si="44"/>
        <v>#REF!</v>
      </c>
      <c r="BA4" s="15" t="e">
        <f t="shared" si="45"/>
        <v>#REF!</v>
      </c>
      <c r="BB4" s="15" t="e">
        <f t="shared" si="46"/>
        <v>#REF!</v>
      </c>
      <c r="BC4" s="16" t="e">
        <f t="shared" si="47"/>
        <v>#REF!</v>
      </c>
      <c r="BD4" s="17" t="e">
        <f t="shared" si="48"/>
        <v>#REF!</v>
      </c>
      <c r="BE4" s="18" t="e">
        <f t="shared" si="49"/>
        <v>#REF!</v>
      </c>
      <c r="BF4" s="19">
        <v>2</v>
      </c>
      <c r="BG4" s="20" t="e">
        <f t="shared" si="50"/>
        <v>#REF!</v>
      </c>
      <c r="BH4" s="18" t="e">
        <f t="shared" si="51"/>
        <v>#REF!</v>
      </c>
      <c r="BI4" s="18" t="e">
        <f t="shared" si="52"/>
        <v>#REF!</v>
      </c>
      <c r="BJ4" s="21" t="e">
        <f t="shared" si="53"/>
        <v>#REF!</v>
      </c>
      <c r="BK4" s="21" t="e">
        <f t="shared" si="54"/>
        <v>#REF!</v>
      </c>
      <c r="BL4" s="21" t="e">
        <f t="shared" si="55"/>
        <v>#REF!</v>
      </c>
      <c r="BM4" s="22" t="e">
        <f t="shared" si="56"/>
        <v>#REF!</v>
      </c>
      <c r="BN4" s="22">
        <v>1</v>
      </c>
      <c r="BO4" s="23">
        <f t="shared" si="57"/>
        <v>0.5</v>
      </c>
      <c r="BP4" s="24" t="e">
        <f t="shared" si="58"/>
        <v>#REF!</v>
      </c>
      <c r="BQ4" s="24" t="e">
        <f t="shared" si="59"/>
        <v>#REF!</v>
      </c>
      <c r="BR4" s="24" t="e">
        <f t="shared" si="60"/>
        <v>#REF!</v>
      </c>
      <c r="BS4" s="21" t="e">
        <f t="shared" si="61"/>
        <v>#REF!</v>
      </c>
      <c r="BT4" s="22" t="e">
        <f t="shared" si="62"/>
        <v>#REF!</v>
      </c>
      <c r="BU4" s="19">
        <v>2</v>
      </c>
      <c r="BV4" s="20" t="e">
        <f t="shared" si="63"/>
        <v>#REF!</v>
      </c>
      <c r="BW4" s="18" t="e">
        <f t="shared" si="64"/>
        <v>#REF!</v>
      </c>
      <c r="BX4" s="18" t="e">
        <f t="shared" si="65"/>
        <v>#REF!</v>
      </c>
      <c r="BY4" s="21" t="e">
        <f t="shared" si="66"/>
        <v>#REF!</v>
      </c>
      <c r="BZ4" s="21" t="e">
        <f t="shared" si="67"/>
        <v>#REF!</v>
      </c>
      <c r="CA4" s="21" t="e">
        <f t="shared" si="68"/>
        <v>#REF!</v>
      </c>
      <c r="CB4" s="22" t="e">
        <f t="shared" si="69"/>
        <v>#REF!</v>
      </c>
      <c r="CC4" s="22">
        <v>1</v>
      </c>
      <c r="CD4" s="23">
        <f t="shared" si="70"/>
        <v>0.5</v>
      </c>
      <c r="CE4" s="25" t="e">
        <f t="shared" si="71"/>
        <v>#REF!</v>
      </c>
      <c r="CF4" s="25" t="e">
        <f t="shared" si="72"/>
        <v>#REF!</v>
      </c>
      <c r="CG4" s="25" t="e">
        <f t="shared" si="73"/>
        <v>#REF!</v>
      </c>
      <c r="CH4" s="21" t="e">
        <f t="shared" si="74"/>
        <v>#REF!</v>
      </c>
      <c r="CI4" s="21" t="e">
        <f t="shared" si="75"/>
        <v>#REF!</v>
      </c>
      <c r="CJ4" s="26" t="e">
        <f t="shared" si="76"/>
        <v>#REF!</v>
      </c>
      <c r="CK4" s="26" t="e">
        <f t="shared" si="77"/>
        <v>#REF!</v>
      </c>
      <c r="CL4" s="27" t="e">
        <f t="shared" si="78"/>
        <v>#REF!</v>
      </c>
      <c r="CM4" s="19">
        <v>2</v>
      </c>
      <c r="CN4" s="20" t="e">
        <f t="shared" si="79"/>
        <v>#REF!</v>
      </c>
      <c r="CO4" s="18" t="e">
        <f t="shared" si="80"/>
        <v>#REF!</v>
      </c>
      <c r="CP4" s="18" t="e">
        <f t="shared" si="81"/>
        <v>#REF!</v>
      </c>
      <c r="CQ4" s="21" t="e">
        <f t="shared" si="82"/>
        <v>#REF!</v>
      </c>
      <c r="CR4" s="21" t="e">
        <f t="shared" si="83"/>
        <v>#REF!</v>
      </c>
      <c r="CS4" s="21" t="e">
        <f t="shared" si="84"/>
        <v>#REF!</v>
      </c>
      <c r="CT4" s="22" t="e">
        <f t="shared" si="85"/>
        <v>#REF!</v>
      </c>
      <c r="CU4" s="22">
        <v>1</v>
      </c>
      <c r="CV4" s="23">
        <f t="shared" si="86"/>
        <v>0.5</v>
      </c>
      <c r="CW4" s="25" t="e">
        <f t="shared" si="87"/>
        <v>#REF!</v>
      </c>
      <c r="CX4" s="25" t="e">
        <f t="shared" si="88"/>
        <v>#REF!</v>
      </c>
      <c r="CY4" s="25" t="e">
        <f t="shared" si="89"/>
        <v>#REF!</v>
      </c>
      <c r="CZ4" s="21" t="e">
        <f t="shared" si="90"/>
        <v>#REF!</v>
      </c>
      <c r="DA4" s="21" t="e">
        <f t="shared" si="91"/>
        <v>#REF!</v>
      </c>
      <c r="DB4" s="26" t="e">
        <f t="shared" si="92"/>
        <v>#REF!</v>
      </c>
      <c r="DC4" s="26" t="e">
        <f t="shared" si="93"/>
        <v>#REF!</v>
      </c>
      <c r="DD4" s="27" t="e">
        <f t="shared" si="94"/>
        <v>#REF!</v>
      </c>
      <c r="DE4" s="19">
        <v>2</v>
      </c>
      <c r="DF4" s="20" t="e">
        <f t="shared" si="95"/>
        <v>#REF!</v>
      </c>
      <c r="DG4" s="18" t="e">
        <f t="shared" si="96"/>
        <v>#REF!</v>
      </c>
      <c r="DH4" s="18" t="e">
        <f t="shared" si="97"/>
        <v>#REF!</v>
      </c>
      <c r="DI4" s="21" t="e">
        <f t="shared" si="98"/>
        <v>#REF!</v>
      </c>
      <c r="DJ4" s="21" t="e">
        <f t="shared" si="99"/>
        <v>#REF!</v>
      </c>
      <c r="DK4" s="21" t="e">
        <f t="shared" si="100"/>
        <v>#REF!</v>
      </c>
      <c r="DL4" s="22" t="e">
        <f t="shared" si="101"/>
        <v>#REF!</v>
      </c>
      <c r="DM4" s="22">
        <v>1</v>
      </c>
      <c r="DN4" s="23">
        <f t="shared" si="102"/>
        <v>0.5</v>
      </c>
      <c r="DO4" s="25" t="e">
        <f t="shared" si="103"/>
        <v>#REF!</v>
      </c>
      <c r="DP4" s="25" t="e">
        <f t="shared" si="104"/>
        <v>#REF!</v>
      </c>
      <c r="DQ4" s="25" t="e">
        <f t="shared" si="105"/>
        <v>#REF!</v>
      </c>
      <c r="DR4" s="21" t="e">
        <f t="shared" si="106"/>
        <v>#REF!</v>
      </c>
      <c r="DS4" s="21" t="e">
        <f t="shared" si="107"/>
        <v>#REF!</v>
      </c>
      <c r="DT4" s="26" t="e">
        <f t="shared" si="108"/>
        <v>#REF!</v>
      </c>
      <c r="DU4" s="26" t="e">
        <f t="shared" si="109"/>
        <v>#REF!</v>
      </c>
      <c r="DV4" s="27" t="e">
        <f t="shared" si="110"/>
        <v>#REF!</v>
      </c>
      <c r="DW4" s="28" t="e">
        <f t="shared" si="111"/>
        <v>#REF!</v>
      </c>
      <c r="DX4" s="9" t="e">
        <f t="shared" si="112"/>
        <v>#REF!</v>
      </c>
      <c r="DY4" s="29" t="e">
        <f t="shared" si="113"/>
        <v>#REF!</v>
      </c>
      <c r="DZ4" s="30" t="e">
        <f>IF(Sheet3!C3=#REF!,DW4,P4)</f>
        <v>#REF!</v>
      </c>
      <c r="EA4" s="31" t="e">
        <f>IF(Sheet3!C3=#REF!,DX4,Q4)</f>
        <v>#REF!</v>
      </c>
      <c r="EB4" s="32" t="e">
        <f>IF(Sheet3!C3=#REF!,DY4,R4)</f>
        <v>#REF!</v>
      </c>
      <c r="EC4" s="33" t="e">
        <f t="shared" si="114"/>
        <v>#REF!</v>
      </c>
      <c r="ED4" s="34" t="e">
        <f t="shared" si="115"/>
        <v>#REF!</v>
      </c>
      <c r="EE4" s="34" t="e">
        <f t="shared" si="116"/>
        <v>#REF!</v>
      </c>
      <c r="EF4" s="35" t="e">
        <f t="shared" si="117"/>
        <v>#REF!</v>
      </c>
      <c r="EG4" s="35" t="e">
        <f t="shared" si="118"/>
        <v>#REF!</v>
      </c>
      <c r="EH4" s="35" t="e">
        <f t="shared" si="119"/>
        <v>#REF!</v>
      </c>
      <c r="EI4" s="36" t="e">
        <f t="shared" si="120"/>
        <v>#REF!</v>
      </c>
      <c r="EJ4" s="36" t="e">
        <f t="shared" si="121"/>
        <v>#REF!</v>
      </c>
      <c r="EK4" s="36" t="e">
        <f t="shared" si="122"/>
        <v>#REF!</v>
      </c>
      <c r="EL4" s="36" t="e">
        <f t="shared" si="123"/>
        <v>#REF!</v>
      </c>
      <c r="EM4" s="37">
        <v>2</v>
      </c>
      <c r="EN4" s="38" t="e">
        <f t="shared" si="124"/>
        <v>#REF!</v>
      </c>
      <c r="EO4" s="38" t="e">
        <f t="shared" si="125"/>
        <v>#REF!</v>
      </c>
      <c r="EP4" s="38" t="e">
        <f t="shared" si="126"/>
        <v>#REF!</v>
      </c>
      <c r="EQ4" s="36" t="e">
        <f t="shared" si="127"/>
        <v>#REF!</v>
      </c>
      <c r="ER4" s="39" t="e">
        <f t="shared" si="128"/>
        <v>#REF!</v>
      </c>
      <c r="ES4" s="40" t="e">
        <f>IF(Sheet3!D3=#REF!,EN4,DZ4)</f>
        <v>#REF!</v>
      </c>
      <c r="ET4" s="41" t="e">
        <f>IF(Sheet3!D3=#REF!,EO4,EA4)</f>
        <v>#REF!</v>
      </c>
      <c r="EU4" s="42" t="e">
        <f>IF(Sheet3!D3=#REF!,EP4,EB4)</f>
        <v>#REF!</v>
      </c>
      <c r="EV4" s="73">
        <v>0</v>
      </c>
      <c r="EW4" s="74">
        <v>0</v>
      </c>
      <c r="EX4" s="75">
        <v>0</v>
      </c>
      <c r="EY4" s="40" t="e">
        <f>IF(Sheet3!D8=#REF!,EV4,Sheet1!AM34)</f>
        <v>#REF!</v>
      </c>
      <c r="EZ4" s="40" t="e">
        <f>IF(Sheet3!D8=#REF!,EW4,ET4+Sheet1!AN34)</f>
        <v>#REF!</v>
      </c>
      <c r="FA4" s="40" t="e">
        <f>IF(Sheet3!D8=#REF!,EX4,Sheet1!AO34)</f>
        <v>#REF!</v>
      </c>
      <c r="FB4" s="46" t="e">
        <f t="shared" si="129"/>
        <v>#REF!</v>
      </c>
      <c r="FC4" s="34" t="e">
        <f t="shared" si="130"/>
        <v>#REF!</v>
      </c>
      <c r="FD4" s="34" t="e">
        <f t="shared" si="131"/>
        <v>#REF!</v>
      </c>
      <c r="FE4" s="35" t="e">
        <f t="shared" si="132"/>
        <v>#REF!</v>
      </c>
      <c r="FF4" s="35" t="e">
        <f t="shared" si="133"/>
        <v>#REF!</v>
      </c>
      <c r="FG4" s="35" t="e">
        <f t="shared" si="134"/>
        <v>#REF!</v>
      </c>
      <c r="FH4" s="36" t="e">
        <f t="shared" si="135"/>
        <v>#REF!</v>
      </c>
      <c r="FI4" s="36" t="e">
        <f t="shared" si="136"/>
        <v>#REF!</v>
      </c>
      <c r="FJ4" s="36" t="e">
        <f t="shared" si="137"/>
        <v>#REF!</v>
      </c>
      <c r="FK4" s="36" t="e">
        <f t="shared" si="138"/>
        <v>#REF!</v>
      </c>
      <c r="FL4" s="37">
        <v>3</v>
      </c>
      <c r="FM4" s="9" t="e">
        <f t="shared" si="139"/>
        <v>#REF!</v>
      </c>
      <c r="FN4" s="9" t="e">
        <f t="shared" si="140"/>
        <v>#REF!</v>
      </c>
      <c r="FO4" s="9" t="e">
        <f t="shared" si="141"/>
        <v>#REF!</v>
      </c>
      <c r="FP4" s="36" t="e">
        <f t="shared" si="142"/>
        <v>#REF!</v>
      </c>
      <c r="FQ4" s="47" t="e">
        <f t="shared" si="143"/>
        <v>#REF!</v>
      </c>
      <c r="FR4" s="46" t="e">
        <f t="shared" si="144"/>
        <v>#REF!</v>
      </c>
      <c r="FS4" s="34" t="e">
        <f t="shared" si="145"/>
        <v>#REF!</v>
      </c>
      <c r="FT4" s="34" t="e">
        <f t="shared" si="146"/>
        <v>#REF!</v>
      </c>
      <c r="FU4" s="35" t="e">
        <f t="shared" si="147"/>
        <v>#REF!</v>
      </c>
      <c r="FV4" s="35" t="e">
        <f t="shared" si="148"/>
        <v>#REF!</v>
      </c>
      <c r="FW4" s="35" t="e">
        <f t="shared" si="149"/>
        <v>#REF!</v>
      </c>
      <c r="FX4" s="36" t="e">
        <f t="shared" si="150"/>
        <v>#REF!</v>
      </c>
      <c r="FY4" s="36" t="e">
        <f t="shared" si="151"/>
        <v>#REF!</v>
      </c>
      <c r="FZ4" s="36" t="e">
        <f t="shared" si="152"/>
        <v>#REF!</v>
      </c>
      <c r="GA4" s="36" t="e">
        <f t="shared" si="153"/>
        <v>#REF!</v>
      </c>
      <c r="GB4" s="37">
        <v>2</v>
      </c>
      <c r="GC4" s="9" t="e">
        <f t="shared" si="154"/>
        <v>#REF!</v>
      </c>
      <c r="GD4" s="9" t="e">
        <f t="shared" si="155"/>
        <v>#REF!</v>
      </c>
      <c r="GE4" s="9" t="e">
        <f t="shared" si="156"/>
        <v>#REF!</v>
      </c>
      <c r="GF4" s="36" t="e">
        <f t="shared" si="157"/>
        <v>#REF!</v>
      </c>
      <c r="GG4" s="39" t="e">
        <f t="shared" si="158"/>
        <v>#REF!</v>
      </c>
      <c r="GH4" s="48" t="e">
        <f>IF(OR(Sheet3!F2=#REF!,Sheet3!F3=#REF!),FM4,0)</f>
        <v>#REF!</v>
      </c>
      <c r="GI4" s="48" t="e">
        <f>IF(OR(Sheet3!F2=#REF!,Sheet3!F3=#REF!),FN4,0)</f>
        <v>#REF!</v>
      </c>
      <c r="GJ4" s="49" t="e">
        <f>IF(OR(Sheet3!F2=#REF!,Sheet3!F3=#REF!),FO4,0)</f>
        <v>#REF!</v>
      </c>
      <c r="GK4" s="76" t="e">
        <f>IF(Sheet3!F4=#REF!,GC4,0)</f>
        <v>#REF!</v>
      </c>
      <c r="GL4" s="77" t="e">
        <f>IF(Sheet3!F4=#REF!,GD4,0)</f>
        <v>#REF!</v>
      </c>
      <c r="GM4" s="78" t="e">
        <f>IF(Sheet3!F4=#REF!,GE4,0)</f>
        <v>#REF!</v>
      </c>
      <c r="GN4" s="53" t="e">
        <f>IF(OR(Sheet3!F5=#REF!,Sheet3!F6=#REF!,Sheet3!F7=#REF!),EY4,0)</f>
        <v>#REF!</v>
      </c>
      <c r="GO4" s="54" t="e">
        <f>IF(OR(Sheet3!F5=#REF!,Sheet3!F6=#REF!,Sheet3!F7=#REF!),EZ4,0)</f>
        <v>#REF!</v>
      </c>
      <c r="GP4" s="55" t="e">
        <f>IF(OR(Sheet3!F5=#REF!,Sheet3!F6=#REF!,Sheet3!F7=#REF!),FA4,0)</f>
        <v>#REF!</v>
      </c>
      <c r="GQ4" s="56" t="e">
        <f t="shared" si="159"/>
        <v>#REF!</v>
      </c>
      <c r="GR4" s="57" t="e">
        <f t="shared" si="160"/>
        <v>#REF!</v>
      </c>
      <c r="GS4" s="58" t="e">
        <f t="shared" si="161"/>
        <v>#REF!</v>
      </c>
      <c r="GT4" s="40" t="e">
        <f>IF(GO13&gt;0,GQ4,EY4)</f>
        <v>#REF!</v>
      </c>
      <c r="GU4" s="41" t="e">
        <f>IF(GO13&gt;0,GR4,EZ4)</f>
        <v>#REF!</v>
      </c>
      <c r="GV4" s="59" t="e">
        <f>IF(GO13&gt;0,GS4,FA4)</f>
        <v>#REF!</v>
      </c>
      <c r="GW4" s="46" t="e">
        <f t="shared" si="162"/>
        <v>#REF!</v>
      </c>
      <c r="GX4" s="34" t="e">
        <f t="shared" si="163"/>
        <v>#REF!</v>
      </c>
      <c r="GY4" s="34" t="e">
        <f t="shared" si="164"/>
        <v>#REF!</v>
      </c>
      <c r="GZ4" s="35" t="e">
        <f t="shared" si="165"/>
        <v>#REF!</v>
      </c>
      <c r="HA4" s="35" t="e">
        <f t="shared" si="166"/>
        <v>#REF!</v>
      </c>
      <c r="HB4" s="35" t="e">
        <f t="shared" si="167"/>
        <v>#REF!</v>
      </c>
      <c r="HC4" s="36" t="e">
        <f t="shared" si="168"/>
        <v>#REF!</v>
      </c>
      <c r="HD4" s="36" t="e">
        <f t="shared" si="169"/>
        <v>#REF!</v>
      </c>
      <c r="HE4" s="36" t="e">
        <f t="shared" si="170"/>
        <v>#REF!</v>
      </c>
      <c r="HF4" s="36" t="e">
        <f t="shared" si="171"/>
        <v>#REF!</v>
      </c>
      <c r="HG4" s="37">
        <v>3</v>
      </c>
      <c r="HH4" s="60" t="e">
        <f t="shared" si="172"/>
        <v>#REF!</v>
      </c>
      <c r="HI4" s="60" t="e">
        <f t="shared" si="173"/>
        <v>#REF!</v>
      </c>
      <c r="HJ4" s="60" t="e">
        <f t="shared" si="174"/>
        <v>#REF!</v>
      </c>
      <c r="HK4" s="36" t="e">
        <f t="shared" si="175"/>
        <v>#REF!</v>
      </c>
      <c r="HL4" s="39" t="e">
        <f t="shared" si="176"/>
        <v>#REF!</v>
      </c>
      <c r="HM4" s="61" t="e">
        <f>IF(Sheet3!D7=#REF!,HH4,GT4)</f>
        <v>#REF!</v>
      </c>
      <c r="HN4" s="62" t="e">
        <f>IF(Sheet3!D7=#REF!,HI4,GU4)</f>
        <v>#REF!</v>
      </c>
      <c r="HO4" s="63" t="e">
        <f>IF(Sheet3!D7=#REF!,HJ4,GV4)</f>
        <v>#REF!</v>
      </c>
    </row>
    <row r="5" spans="1:247" ht="24.75" thickBot="1" x14ac:dyDescent="0.65">
      <c r="A5" s="6" t="e">
        <f>#REF!</f>
        <v>#REF!</v>
      </c>
      <c r="B5" s="7" t="e">
        <f>#REF!</f>
        <v>#REF!</v>
      </c>
      <c r="C5" s="7" t="e">
        <f>#REF!</f>
        <v>#REF!</v>
      </c>
      <c r="D5" s="7" t="e">
        <f>#REF!</f>
        <v>#REF!</v>
      </c>
      <c r="E5" s="7" t="e">
        <f>#REF!</f>
        <v>#REF!</v>
      </c>
      <c r="F5" s="7" t="e">
        <f>#REF!</f>
        <v>#REF!</v>
      </c>
      <c r="G5" s="7" t="e">
        <f t="shared" si="11"/>
        <v>#REF!</v>
      </c>
      <c r="H5" s="8" t="e">
        <f t="shared" si="12"/>
        <v>#REF!</v>
      </c>
      <c r="I5" s="8" t="e">
        <f t="shared" si="13"/>
        <v>#REF!</v>
      </c>
      <c r="J5" s="7" t="e">
        <f t="shared" si="14"/>
        <v>#REF!</v>
      </c>
      <c r="K5" s="7" t="e">
        <f t="shared" si="15"/>
        <v>#REF!</v>
      </c>
      <c r="L5" s="7" t="e">
        <f t="shared" si="16"/>
        <v>#REF!</v>
      </c>
      <c r="M5" s="7" t="e">
        <f t="shared" si="17"/>
        <v>#REF!</v>
      </c>
      <c r="N5" s="7" t="e">
        <f t="shared" si="18"/>
        <v>#REF!</v>
      </c>
      <c r="O5" s="7" t="e">
        <f t="shared" si="19"/>
        <v>#REF!</v>
      </c>
      <c r="P5" s="9" t="e">
        <f t="shared" si="20"/>
        <v>#REF!</v>
      </c>
      <c r="Q5" s="9" t="e">
        <f t="shared" si="21"/>
        <v>#REF!</v>
      </c>
      <c r="R5" s="10" t="e">
        <f t="shared" si="22"/>
        <v>#REF!</v>
      </c>
      <c r="S5" s="11" t="e">
        <f>#REF!</f>
        <v>#REF!</v>
      </c>
      <c r="T5" s="12" t="e">
        <f>#REF!</f>
        <v>#REF!</v>
      </c>
      <c r="U5" s="12" t="e">
        <f>#REF!</f>
        <v>#REF!</v>
      </c>
      <c r="V5" s="12">
        <v>1</v>
      </c>
      <c r="W5" s="12">
        <v>1</v>
      </c>
      <c r="X5" s="12">
        <v>1388</v>
      </c>
      <c r="Y5" s="13" t="e">
        <f t="shared" si="23"/>
        <v>#REF!</v>
      </c>
      <c r="Z5" s="14" t="e">
        <f t="shared" si="24"/>
        <v>#REF!</v>
      </c>
      <c r="AA5" s="8" t="e">
        <f t="shared" si="25"/>
        <v>#REF!</v>
      </c>
      <c r="AB5" s="7" t="e">
        <f t="shared" si="26"/>
        <v>#REF!</v>
      </c>
      <c r="AC5" s="7" t="e">
        <f t="shared" si="27"/>
        <v>#REF!</v>
      </c>
      <c r="AD5" s="7" t="e">
        <f t="shared" si="28"/>
        <v>#REF!</v>
      </c>
      <c r="AE5" s="7" t="e">
        <f t="shared" si="29"/>
        <v>#REF!</v>
      </c>
      <c r="AF5" s="7" t="e">
        <f t="shared" si="30"/>
        <v>#REF!</v>
      </c>
      <c r="AG5" s="7" t="e">
        <f t="shared" si="31"/>
        <v>#REF!</v>
      </c>
      <c r="AH5" s="15" t="e">
        <f t="shared" si="32"/>
        <v>#REF!</v>
      </c>
      <c r="AI5" s="15" t="e">
        <f t="shared" si="33"/>
        <v>#REF!</v>
      </c>
      <c r="AJ5" s="15" t="e">
        <f t="shared" si="34"/>
        <v>#REF!</v>
      </c>
      <c r="AK5" s="11">
        <v>1</v>
      </c>
      <c r="AL5" s="12">
        <v>1</v>
      </c>
      <c r="AM5" s="12">
        <v>1388</v>
      </c>
      <c r="AN5" s="12" t="e">
        <f>#REF!</f>
        <v>#REF!</v>
      </c>
      <c r="AO5" s="12" t="e">
        <f>#REF!</f>
        <v>#REF!</v>
      </c>
      <c r="AP5" s="12" t="e">
        <f>#REF!</f>
        <v>#REF!</v>
      </c>
      <c r="AQ5" s="13" t="e">
        <f t="shared" si="35"/>
        <v>#REF!</v>
      </c>
      <c r="AR5" s="14" t="e">
        <f t="shared" si="36"/>
        <v>#REF!</v>
      </c>
      <c r="AS5" s="8" t="e">
        <f t="shared" si="37"/>
        <v>#REF!</v>
      </c>
      <c r="AT5" s="7" t="e">
        <f t="shared" si="38"/>
        <v>#REF!</v>
      </c>
      <c r="AU5" s="7" t="e">
        <f t="shared" si="39"/>
        <v>#REF!</v>
      </c>
      <c r="AV5" s="7" t="e">
        <f t="shared" si="40"/>
        <v>#REF!</v>
      </c>
      <c r="AW5" s="7" t="e">
        <f t="shared" si="41"/>
        <v>#REF!</v>
      </c>
      <c r="AX5" s="7" t="e">
        <f t="shared" si="42"/>
        <v>#REF!</v>
      </c>
      <c r="AY5" s="7" t="e">
        <f t="shared" si="43"/>
        <v>#REF!</v>
      </c>
      <c r="AZ5" s="15" t="e">
        <f t="shared" si="44"/>
        <v>#REF!</v>
      </c>
      <c r="BA5" s="15" t="e">
        <f t="shared" si="45"/>
        <v>#REF!</v>
      </c>
      <c r="BB5" s="15" t="e">
        <f t="shared" si="46"/>
        <v>#REF!</v>
      </c>
      <c r="BC5" s="16" t="e">
        <f t="shared" si="47"/>
        <v>#REF!</v>
      </c>
      <c r="BD5" s="17" t="e">
        <f t="shared" si="48"/>
        <v>#REF!</v>
      </c>
      <c r="BE5" s="18" t="e">
        <f t="shared" si="49"/>
        <v>#REF!</v>
      </c>
      <c r="BF5" s="19">
        <v>2</v>
      </c>
      <c r="BG5" s="20" t="e">
        <f t="shared" si="50"/>
        <v>#REF!</v>
      </c>
      <c r="BH5" s="18" t="e">
        <f t="shared" si="51"/>
        <v>#REF!</v>
      </c>
      <c r="BI5" s="18" t="e">
        <f t="shared" si="52"/>
        <v>#REF!</v>
      </c>
      <c r="BJ5" s="21" t="e">
        <f t="shared" si="53"/>
        <v>#REF!</v>
      </c>
      <c r="BK5" s="21" t="e">
        <f t="shared" si="54"/>
        <v>#REF!</v>
      </c>
      <c r="BL5" s="21" t="e">
        <f t="shared" si="55"/>
        <v>#REF!</v>
      </c>
      <c r="BM5" s="22" t="e">
        <f t="shared" si="56"/>
        <v>#REF!</v>
      </c>
      <c r="BN5" s="22">
        <v>1</v>
      </c>
      <c r="BO5" s="23">
        <f t="shared" si="57"/>
        <v>0.5</v>
      </c>
      <c r="BP5" s="24" t="e">
        <f t="shared" si="58"/>
        <v>#REF!</v>
      </c>
      <c r="BQ5" s="24" t="e">
        <f t="shared" si="59"/>
        <v>#REF!</v>
      </c>
      <c r="BR5" s="24" t="e">
        <f t="shared" si="60"/>
        <v>#REF!</v>
      </c>
      <c r="BS5" s="21" t="e">
        <f t="shared" si="61"/>
        <v>#REF!</v>
      </c>
      <c r="BT5" s="22" t="e">
        <f t="shared" si="62"/>
        <v>#REF!</v>
      </c>
      <c r="BU5" s="19">
        <v>2</v>
      </c>
      <c r="BV5" s="20" t="e">
        <f t="shared" si="63"/>
        <v>#REF!</v>
      </c>
      <c r="BW5" s="18" t="e">
        <f t="shared" si="64"/>
        <v>#REF!</v>
      </c>
      <c r="BX5" s="18" t="e">
        <f t="shared" si="65"/>
        <v>#REF!</v>
      </c>
      <c r="BY5" s="21" t="e">
        <f t="shared" si="66"/>
        <v>#REF!</v>
      </c>
      <c r="BZ5" s="21" t="e">
        <f t="shared" si="67"/>
        <v>#REF!</v>
      </c>
      <c r="CA5" s="21" t="e">
        <f t="shared" si="68"/>
        <v>#REF!</v>
      </c>
      <c r="CB5" s="22" t="e">
        <f t="shared" si="69"/>
        <v>#REF!</v>
      </c>
      <c r="CC5" s="22">
        <v>1</v>
      </c>
      <c r="CD5" s="23">
        <f t="shared" si="70"/>
        <v>0.5</v>
      </c>
      <c r="CE5" s="25" t="e">
        <f t="shared" si="71"/>
        <v>#REF!</v>
      </c>
      <c r="CF5" s="25" t="e">
        <f t="shared" si="72"/>
        <v>#REF!</v>
      </c>
      <c r="CG5" s="25" t="e">
        <f t="shared" si="73"/>
        <v>#REF!</v>
      </c>
      <c r="CH5" s="21" t="e">
        <f t="shared" si="74"/>
        <v>#REF!</v>
      </c>
      <c r="CI5" s="21" t="e">
        <f t="shared" si="75"/>
        <v>#REF!</v>
      </c>
      <c r="CJ5" s="26" t="e">
        <f t="shared" si="76"/>
        <v>#REF!</v>
      </c>
      <c r="CK5" s="26" t="e">
        <f t="shared" si="77"/>
        <v>#REF!</v>
      </c>
      <c r="CL5" s="27" t="e">
        <f t="shared" si="78"/>
        <v>#REF!</v>
      </c>
      <c r="CM5" s="19">
        <v>2</v>
      </c>
      <c r="CN5" s="20" t="e">
        <f t="shared" si="79"/>
        <v>#REF!</v>
      </c>
      <c r="CO5" s="18" t="e">
        <f t="shared" si="80"/>
        <v>#REF!</v>
      </c>
      <c r="CP5" s="18" t="e">
        <f t="shared" si="81"/>
        <v>#REF!</v>
      </c>
      <c r="CQ5" s="21" t="e">
        <f t="shared" si="82"/>
        <v>#REF!</v>
      </c>
      <c r="CR5" s="21" t="e">
        <f t="shared" si="83"/>
        <v>#REF!</v>
      </c>
      <c r="CS5" s="21" t="e">
        <f t="shared" si="84"/>
        <v>#REF!</v>
      </c>
      <c r="CT5" s="22" t="e">
        <f t="shared" si="85"/>
        <v>#REF!</v>
      </c>
      <c r="CU5" s="22">
        <v>1</v>
      </c>
      <c r="CV5" s="23">
        <f t="shared" si="86"/>
        <v>0.5</v>
      </c>
      <c r="CW5" s="25" t="e">
        <f t="shared" si="87"/>
        <v>#REF!</v>
      </c>
      <c r="CX5" s="25" t="e">
        <f t="shared" si="88"/>
        <v>#REF!</v>
      </c>
      <c r="CY5" s="25" t="e">
        <f t="shared" si="89"/>
        <v>#REF!</v>
      </c>
      <c r="CZ5" s="21" t="e">
        <f t="shared" si="90"/>
        <v>#REF!</v>
      </c>
      <c r="DA5" s="21" t="e">
        <f t="shared" si="91"/>
        <v>#REF!</v>
      </c>
      <c r="DB5" s="26" t="e">
        <f t="shared" si="92"/>
        <v>#REF!</v>
      </c>
      <c r="DC5" s="26" t="e">
        <f t="shared" si="93"/>
        <v>#REF!</v>
      </c>
      <c r="DD5" s="27" t="e">
        <f t="shared" si="94"/>
        <v>#REF!</v>
      </c>
      <c r="DE5" s="19">
        <v>2</v>
      </c>
      <c r="DF5" s="20" t="e">
        <f t="shared" si="95"/>
        <v>#REF!</v>
      </c>
      <c r="DG5" s="18" t="e">
        <f t="shared" si="96"/>
        <v>#REF!</v>
      </c>
      <c r="DH5" s="18" t="e">
        <f t="shared" si="97"/>
        <v>#REF!</v>
      </c>
      <c r="DI5" s="21" t="e">
        <f t="shared" si="98"/>
        <v>#REF!</v>
      </c>
      <c r="DJ5" s="21" t="e">
        <f t="shared" si="99"/>
        <v>#REF!</v>
      </c>
      <c r="DK5" s="21" t="e">
        <f t="shared" si="100"/>
        <v>#REF!</v>
      </c>
      <c r="DL5" s="22" t="e">
        <f t="shared" si="101"/>
        <v>#REF!</v>
      </c>
      <c r="DM5" s="22">
        <v>1</v>
      </c>
      <c r="DN5" s="23">
        <f t="shared" si="102"/>
        <v>0.5</v>
      </c>
      <c r="DO5" s="25" t="e">
        <f t="shared" si="103"/>
        <v>#REF!</v>
      </c>
      <c r="DP5" s="25" t="e">
        <f t="shared" si="104"/>
        <v>#REF!</v>
      </c>
      <c r="DQ5" s="25" t="e">
        <f t="shared" si="105"/>
        <v>#REF!</v>
      </c>
      <c r="DR5" s="21" t="e">
        <f t="shared" si="106"/>
        <v>#REF!</v>
      </c>
      <c r="DS5" s="21" t="e">
        <f t="shared" si="107"/>
        <v>#REF!</v>
      </c>
      <c r="DT5" s="26" t="e">
        <f t="shared" si="108"/>
        <v>#REF!</v>
      </c>
      <c r="DU5" s="26" t="e">
        <f t="shared" si="109"/>
        <v>#REF!</v>
      </c>
      <c r="DV5" s="27" t="e">
        <f t="shared" si="110"/>
        <v>#REF!</v>
      </c>
      <c r="DW5" s="28" t="e">
        <f t="shared" si="111"/>
        <v>#REF!</v>
      </c>
      <c r="DX5" s="9" t="e">
        <f t="shared" si="112"/>
        <v>#REF!</v>
      </c>
      <c r="DY5" s="29" t="e">
        <f t="shared" si="113"/>
        <v>#REF!</v>
      </c>
      <c r="DZ5" s="30" t="e">
        <f>IF(Sheet3!C3=#REF!,DW5,P5)</f>
        <v>#REF!</v>
      </c>
      <c r="EA5" s="31" t="e">
        <f>IF(Sheet3!C3=#REF!,DX5,Q5)</f>
        <v>#REF!</v>
      </c>
      <c r="EB5" s="32" t="e">
        <f>IF(Sheet3!C3=#REF!,DY5,R5)</f>
        <v>#REF!</v>
      </c>
      <c r="EC5" s="33" t="e">
        <f t="shared" si="114"/>
        <v>#REF!</v>
      </c>
      <c r="ED5" s="34" t="e">
        <f t="shared" si="115"/>
        <v>#REF!</v>
      </c>
      <c r="EE5" s="34" t="e">
        <f t="shared" si="116"/>
        <v>#REF!</v>
      </c>
      <c r="EF5" s="35" t="e">
        <f t="shared" si="117"/>
        <v>#REF!</v>
      </c>
      <c r="EG5" s="35" t="e">
        <f t="shared" si="118"/>
        <v>#REF!</v>
      </c>
      <c r="EH5" s="35" t="e">
        <f t="shared" si="119"/>
        <v>#REF!</v>
      </c>
      <c r="EI5" s="36" t="e">
        <f t="shared" si="120"/>
        <v>#REF!</v>
      </c>
      <c r="EJ5" s="36" t="e">
        <f t="shared" si="121"/>
        <v>#REF!</v>
      </c>
      <c r="EK5" s="36" t="e">
        <f t="shared" si="122"/>
        <v>#REF!</v>
      </c>
      <c r="EL5" s="36" t="e">
        <f t="shared" si="123"/>
        <v>#REF!</v>
      </c>
      <c r="EM5" s="37">
        <v>2</v>
      </c>
      <c r="EN5" s="38" t="e">
        <f t="shared" si="124"/>
        <v>#REF!</v>
      </c>
      <c r="EO5" s="38" t="e">
        <f t="shared" si="125"/>
        <v>#REF!</v>
      </c>
      <c r="EP5" s="38" t="e">
        <f t="shared" si="126"/>
        <v>#REF!</v>
      </c>
      <c r="EQ5" s="36" t="e">
        <f t="shared" si="127"/>
        <v>#REF!</v>
      </c>
      <c r="ER5" s="39" t="e">
        <f t="shared" si="128"/>
        <v>#REF!</v>
      </c>
      <c r="ES5" s="40" t="e">
        <f>IF(Sheet3!D3=#REF!,EN5,DZ5)</f>
        <v>#REF!</v>
      </c>
      <c r="ET5" s="41" t="e">
        <f>IF(Sheet3!D3=#REF!,EO5,EA5)</f>
        <v>#REF!</v>
      </c>
      <c r="EU5" s="42" t="e">
        <f>IF(Sheet3!D3=#REF!,EP5,EB5)</f>
        <v>#REF!</v>
      </c>
      <c r="EV5" s="73">
        <v>0</v>
      </c>
      <c r="EW5" s="74">
        <v>0</v>
      </c>
      <c r="EX5" s="75">
        <v>0</v>
      </c>
      <c r="EY5" s="40" t="e">
        <f>IF(Sheet3!D8=#REF!,EV5,Sheet1!AM35)</f>
        <v>#REF!</v>
      </c>
      <c r="EZ5" s="40" t="e">
        <f>IF(Sheet3!D8=#REF!,EW5,ET5+Sheet1!AN35)</f>
        <v>#REF!</v>
      </c>
      <c r="FA5" s="40" t="e">
        <f>IF(Sheet3!D8=#REF!,EX5,Sheet1!AO35)</f>
        <v>#REF!</v>
      </c>
      <c r="FB5" s="46" t="e">
        <f t="shared" si="129"/>
        <v>#REF!</v>
      </c>
      <c r="FC5" s="34" t="e">
        <f t="shared" si="130"/>
        <v>#REF!</v>
      </c>
      <c r="FD5" s="34" t="e">
        <f t="shared" si="131"/>
        <v>#REF!</v>
      </c>
      <c r="FE5" s="35" t="e">
        <f t="shared" si="132"/>
        <v>#REF!</v>
      </c>
      <c r="FF5" s="35" t="e">
        <f t="shared" si="133"/>
        <v>#REF!</v>
      </c>
      <c r="FG5" s="35" t="e">
        <f t="shared" si="134"/>
        <v>#REF!</v>
      </c>
      <c r="FH5" s="36" t="e">
        <f t="shared" si="135"/>
        <v>#REF!</v>
      </c>
      <c r="FI5" s="36" t="e">
        <f t="shared" si="136"/>
        <v>#REF!</v>
      </c>
      <c r="FJ5" s="36" t="e">
        <f t="shared" si="137"/>
        <v>#REF!</v>
      </c>
      <c r="FK5" s="36" t="e">
        <f t="shared" si="138"/>
        <v>#REF!</v>
      </c>
      <c r="FL5" s="37">
        <v>3</v>
      </c>
      <c r="FM5" s="9" t="e">
        <f t="shared" si="139"/>
        <v>#REF!</v>
      </c>
      <c r="FN5" s="9" t="e">
        <f t="shared" si="140"/>
        <v>#REF!</v>
      </c>
      <c r="FO5" s="9" t="e">
        <f t="shared" si="141"/>
        <v>#REF!</v>
      </c>
      <c r="FP5" s="36" t="e">
        <f t="shared" si="142"/>
        <v>#REF!</v>
      </c>
      <c r="FQ5" s="47" t="e">
        <f t="shared" si="143"/>
        <v>#REF!</v>
      </c>
      <c r="FR5" s="46" t="e">
        <f t="shared" si="144"/>
        <v>#REF!</v>
      </c>
      <c r="FS5" s="34" t="e">
        <f t="shared" si="145"/>
        <v>#REF!</v>
      </c>
      <c r="FT5" s="34" t="e">
        <f t="shared" si="146"/>
        <v>#REF!</v>
      </c>
      <c r="FU5" s="35" t="e">
        <f t="shared" si="147"/>
        <v>#REF!</v>
      </c>
      <c r="FV5" s="35" t="e">
        <f t="shared" si="148"/>
        <v>#REF!</v>
      </c>
      <c r="FW5" s="35" t="e">
        <f t="shared" si="149"/>
        <v>#REF!</v>
      </c>
      <c r="FX5" s="36" t="e">
        <f t="shared" si="150"/>
        <v>#REF!</v>
      </c>
      <c r="FY5" s="36" t="e">
        <f t="shared" si="151"/>
        <v>#REF!</v>
      </c>
      <c r="FZ5" s="36" t="e">
        <f t="shared" si="152"/>
        <v>#REF!</v>
      </c>
      <c r="GA5" s="36" t="e">
        <f t="shared" si="153"/>
        <v>#REF!</v>
      </c>
      <c r="GB5" s="37">
        <v>2</v>
      </c>
      <c r="GC5" s="9" t="e">
        <f t="shared" si="154"/>
        <v>#REF!</v>
      </c>
      <c r="GD5" s="9" t="e">
        <f t="shared" si="155"/>
        <v>#REF!</v>
      </c>
      <c r="GE5" s="9" t="e">
        <f t="shared" si="156"/>
        <v>#REF!</v>
      </c>
      <c r="GF5" s="36" t="e">
        <f t="shared" si="157"/>
        <v>#REF!</v>
      </c>
      <c r="GG5" s="39" t="e">
        <f t="shared" si="158"/>
        <v>#REF!</v>
      </c>
      <c r="GH5" s="48" t="e">
        <f>IF(OR(Sheet3!F2=#REF!,Sheet3!F3=#REF!),FM5,0)</f>
        <v>#REF!</v>
      </c>
      <c r="GI5" s="48" t="e">
        <f>IF(OR(Sheet3!F2=#REF!,Sheet3!F3=#REF!),FN5,0)</f>
        <v>#REF!</v>
      </c>
      <c r="GJ5" s="49" t="e">
        <f>IF(OR(Sheet3!F2=#REF!,Sheet3!F3=#REF!),FO5,0)</f>
        <v>#REF!</v>
      </c>
      <c r="GK5" s="76" t="e">
        <f>IF(Sheet3!F4=#REF!,GC5,0)</f>
        <v>#REF!</v>
      </c>
      <c r="GL5" s="77" t="e">
        <f>IF(Sheet3!F4=#REF!,GD5,0)</f>
        <v>#REF!</v>
      </c>
      <c r="GM5" s="78" t="e">
        <f>IF(Sheet3!F4=#REF!,GE5,0)</f>
        <v>#REF!</v>
      </c>
      <c r="GN5" s="53" t="e">
        <f>IF(OR(Sheet3!F5=#REF!,Sheet3!F6=#REF!,Sheet3!F7=#REF!),EY5,0)</f>
        <v>#REF!</v>
      </c>
      <c r="GO5" s="54" t="e">
        <f>IF(OR(Sheet3!F5=#REF!,Sheet3!F6=#REF!,Sheet3!F7=#REF!),EZ5,0)</f>
        <v>#REF!</v>
      </c>
      <c r="GP5" s="55" t="e">
        <f>IF(OR(Sheet3!F5=#REF!,Sheet3!F6=#REF!,Sheet3!F7=#REF!),FA5,0)</f>
        <v>#REF!</v>
      </c>
      <c r="GQ5" s="56" t="e">
        <f t="shared" si="159"/>
        <v>#REF!</v>
      </c>
      <c r="GR5" s="57" t="e">
        <f t="shared" si="160"/>
        <v>#REF!</v>
      </c>
      <c r="GS5" s="58" t="e">
        <f t="shared" si="161"/>
        <v>#REF!</v>
      </c>
      <c r="GT5" s="40" t="e">
        <f>IF(GO13&gt;0,GQ5,EY5)</f>
        <v>#REF!</v>
      </c>
      <c r="GU5" s="41" t="e">
        <f>IF(GO13&gt;0,GR5,EZ5)</f>
        <v>#REF!</v>
      </c>
      <c r="GV5" s="59" t="e">
        <f>IF(GO13&gt;0,GS5,FA5)</f>
        <v>#REF!</v>
      </c>
      <c r="GW5" s="46" t="e">
        <f t="shared" si="162"/>
        <v>#REF!</v>
      </c>
      <c r="GX5" s="34" t="e">
        <f t="shared" si="163"/>
        <v>#REF!</v>
      </c>
      <c r="GY5" s="34" t="e">
        <f t="shared" si="164"/>
        <v>#REF!</v>
      </c>
      <c r="GZ5" s="35" t="e">
        <f t="shared" si="165"/>
        <v>#REF!</v>
      </c>
      <c r="HA5" s="35" t="e">
        <f t="shared" si="166"/>
        <v>#REF!</v>
      </c>
      <c r="HB5" s="35" t="e">
        <f t="shared" si="167"/>
        <v>#REF!</v>
      </c>
      <c r="HC5" s="36" t="e">
        <f t="shared" si="168"/>
        <v>#REF!</v>
      </c>
      <c r="HD5" s="36" t="e">
        <f t="shared" si="169"/>
        <v>#REF!</v>
      </c>
      <c r="HE5" s="36" t="e">
        <f t="shared" si="170"/>
        <v>#REF!</v>
      </c>
      <c r="HF5" s="36" t="e">
        <f t="shared" si="171"/>
        <v>#REF!</v>
      </c>
      <c r="HG5" s="37">
        <v>3</v>
      </c>
      <c r="HH5" s="60" t="e">
        <f t="shared" si="172"/>
        <v>#REF!</v>
      </c>
      <c r="HI5" s="60" t="e">
        <f t="shared" si="173"/>
        <v>#REF!</v>
      </c>
      <c r="HJ5" s="60" t="e">
        <f t="shared" si="174"/>
        <v>#REF!</v>
      </c>
      <c r="HK5" s="36" t="e">
        <f t="shared" si="175"/>
        <v>#REF!</v>
      </c>
      <c r="HL5" s="39" t="e">
        <f t="shared" si="176"/>
        <v>#REF!</v>
      </c>
      <c r="HM5" s="61" t="e">
        <f>IF(Sheet3!D7=#REF!,HH5,GT5)</f>
        <v>#REF!</v>
      </c>
      <c r="HN5" s="62" t="e">
        <f>IF(Sheet3!D7=#REF!,HI5,GU5)</f>
        <v>#REF!</v>
      </c>
      <c r="HO5" s="63" t="e">
        <f>IF(Sheet3!D7=#REF!,HJ5,GV5)</f>
        <v>#REF!</v>
      </c>
    </row>
    <row r="6" spans="1:247" ht="24.75" thickBot="1" x14ac:dyDescent="0.65">
      <c r="A6" s="6" t="e">
        <f>#REF!</f>
        <v>#REF!</v>
      </c>
      <c r="B6" s="7" t="e">
        <f>#REF!</f>
        <v>#REF!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G6" s="7" t="e">
        <f t="shared" si="11"/>
        <v>#REF!</v>
      </c>
      <c r="H6" s="8" t="e">
        <f t="shared" si="12"/>
        <v>#REF!</v>
      </c>
      <c r="I6" s="8" t="e">
        <f t="shared" si="13"/>
        <v>#REF!</v>
      </c>
      <c r="J6" s="7" t="e">
        <f t="shared" si="14"/>
        <v>#REF!</v>
      </c>
      <c r="K6" s="7" t="e">
        <f t="shared" si="15"/>
        <v>#REF!</v>
      </c>
      <c r="L6" s="7" t="e">
        <f t="shared" si="16"/>
        <v>#REF!</v>
      </c>
      <c r="M6" s="7" t="e">
        <f t="shared" si="17"/>
        <v>#REF!</v>
      </c>
      <c r="N6" s="7" t="e">
        <f t="shared" si="18"/>
        <v>#REF!</v>
      </c>
      <c r="O6" s="7" t="e">
        <f t="shared" si="19"/>
        <v>#REF!</v>
      </c>
      <c r="P6" s="9" t="e">
        <f t="shared" si="20"/>
        <v>#REF!</v>
      </c>
      <c r="Q6" s="9" t="e">
        <f t="shared" si="21"/>
        <v>#REF!</v>
      </c>
      <c r="R6" s="10" t="e">
        <f t="shared" si="22"/>
        <v>#REF!</v>
      </c>
      <c r="S6" s="11" t="e">
        <f>#REF!</f>
        <v>#REF!</v>
      </c>
      <c r="T6" s="12" t="e">
        <f>#REF!</f>
        <v>#REF!</v>
      </c>
      <c r="U6" s="12" t="e">
        <f>#REF!</f>
        <v>#REF!</v>
      </c>
      <c r="V6" s="12">
        <v>1</v>
      </c>
      <c r="W6" s="12">
        <v>1</v>
      </c>
      <c r="X6" s="12">
        <v>1388</v>
      </c>
      <c r="Y6" s="13" t="e">
        <f t="shared" si="23"/>
        <v>#REF!</v>
      </c>
      <c r="Z6" s="14" t="e">
        <f t="shared" si="24"/>
        <v>#REF!</v>
      </c>
      <c r="AA6" s="8" t="e">
        <f t="shared" si="25"/>
        <v>#REF!</v>
      </c>
      <c r="AB6" s="7" t="e">
        <f t="shared" si="26"/>
        <v>#REF!</v>
      </c>
      <c r="AC6" s="7" t="e">
        <f t="shared" si="27"/>
        <v>#REF!</v>
      </c>
      <c r="AD6" s="7" t="e">
        <f t="shared" si="28"/>
        <v>#REF!</v>
      </c>
      <c r="AE6" s="7" t="e">
        <f t="shared" si="29"/>
        <v>#REF!</v>
      </c>
      <c r="AF6" s="7" t="e">
        <f t="shared" si="30"/>
        <v>#REF!</v>
      </c>
      <c r="AG6" s="7" t="e">
        <f t="shared" si="31"/>
        <v>#REF!</v>
      </c>
      <c r="AH6" s="15" t="e">
        <f t="shared" si="32"/>
        <v>#REF!</v>
      </c>
      <c r="AI6" s="15" t="e">
        <f t="shared" si="33"/>
        <v>#REF!</v>
      </c>
      <c r="AJ6" s="15" t="e">
        <f t="shared" si="34"/>
        <v>#REF!</v>
      </c>
      <c r="AK6" s="11">
        <v>1</v>
      </c>
      <c r="AL6" s="12">
        <v>1</v>
      </c>
      <c r="AM6" s="12">
        <v>1388</v>
      </c>
      <c r="AN6" s="12" t="e">
        <f>#REF!</f>
        <v>#REF!</v>
      </c>
      <c r="AO6" s="12" t="e">
        <f>#REF!</f>
        <v>#REF!</v>
      </c>
      <c r="AP6" s="12" t="e">
        <f>#REF!</f>
        <v>#REF!</v>
      </c>
      <c r="AQ6" s="13" t="e">
        <f t="shared" si="35"/>
        <v>#REF!</v>
      </c>
      <c r="AR6" s="14" t="e">
        <f t="shared" si="36"/>
        <v>#REF!</v>
      </c>
      <c r="AS6" s="8" t="e">
        <f t="shared" si="37"/>
        <v>#REF!</v>
      </c>
      <c r="AT6" s="7" t="e">
        <f t="shared" si="38"/>
        <v>#REF!</v>
      </c>
      <c r="AU6" s="7" t="e">
        <f t="shared" si="39"/>
        <v>#REF!</v>
      </c>
      <c r="AV6" s="7" t="e">
        <f t="shared" si="40"/>
        <v>#REF!</v>
      </c>
      <c r="AW6" s="7" t="e">
        <f t="shared" si="41"/>
        <v>#REF!</v>
      </c>
      <c r="AX6" s="7" t="e">
        <f t="shared" si="42"/>
        <v>#REF!</v>
      </c>
      <c r="AY6" s="7" t="e">
        <f t="shared" si="43"/>
        <v>#REF!</v>
      </c>
      <c r="AZ6" s="15" t="e">
        <f t="shared" si="44"/>
        <v>#REF!</v>
      </c>
      <c r="BA6" s="15" t="e">
        <f t="shared" si="45"/>
        <v>#REF!</v>
      </c>
      <c r="BB6" s="15" t="e">
        <f t="shared" si="46"/>
        <v>#REF!</v>
      </c>
      <c r="BC6" s="16" t="e">
        <f t="shared" si="47"/>
        <v>#REF!</v>
      </c>
      <c r="BD6" s="17" t="e">
        <f t="shared" si="48"/>
        <v>#REF!</v>
      </c>
      <c r="BE6" s="18" t="e">
        <f t="shared" si="49"/>
        <v>#REF!</v>
      </c>
      <c r="BF6" s="19">
        <v>2</v>
      </c>
      <c r="BG6" s="20" t="e">
        <f t="shared" si="50"/>
        <v>#REF!</v>
      </c>
      <c r="BH6" s="18" t="e">
        <f t="shared" si="51"/>
        <v>#REF!</v>
      </c>
      <c r="BI6" s="18" t="e">
        <f t="shared" si="52"/>
        <v>#REF!</v>
      </c>
      <c r="BJ6" s="21" t="e">
        <f t="shared" si="53"/>
        <v>#REF!</v>
      </c>
      <c r="BK6" s="21" t="e">
        <f t="shared" si="54"/>
        <v>#REF!</v>
      </c>
      <c r="BL6" s="21" t="e">
        <f t="shared" si="55"/>
        <v>#REF!</v>
      </c>
      <c r="BM6" s="22" t="e">
        <f t="shared" si="56"/>
        <v>#REF!</v>
      </c>
      <c r="BN6" s="22">
        <v>1</v>
      </c>
      <c r="BO6" s="23">
        <f t="shared" si="57"/>
        <v>0.5</v>
      </c>
      <c r="BP6" s="24" t="e">
        <f t="shared" si="58"/>
        <v>#REF!</v>
      </c>
      <c r="BQ6" s="24" t="e">
        <f t="shared" si="59"/>
        <v>#REF!</v>
      </c>
      <c r="BR6" s="24" t="e">
        <f t="shared" si="60"/>
        <v>#REF!</v>
      </c>
      <c r="BS6" s="21" t="e">
        <f t="shared" si="61"/>
        <v>#REF!</v>
      </c>
      <c r="BT6" s="22" t="e">
        <f t="shared" si="62"/>
        <v>#REF!</v>
      </c>
      <c r="BU6" s="19">
        <v>2</v>
      </c>
      <c r="BV6" s="20" t="e">
        <f t="shared" si="63"/>
        <v>#REF!</v>
      </c>
      <c r="BW6" s="18" t="e">
        <f t="shared" si="64"/>
        <v>#REF!</v>
      </c>
      <c r="BX6" s="18" t="e">
        <f t="shared" si="65"/>
        <v>#REF!</v>
      </c>
      <c r="BY6" s="21" t="e">
        <f t="shared" si="66"/>
        <v>#REF!</v>
      </c>
      <c r="BZ6" s="21" t="e">
        <f t="shared" si="67"/>
        <v>#REF!</v>
      </c>
      <c r="CA6" s="21" t="e">
        <f t="shared" si="68"/>
        <v>#REF!</v>
      </c>
      <c r="CB6" s="22" t="e">
        <f t="shared" si="69"/>
        <v>#REF!</v>
      </c>
      <c r="CC6" s="22">
        <v>1</v>
      </c>
      <c r="CD6" s="23">
        <f t="shared" si="70"/>
        <v>0.5</v>
      </c>
      <c r="CE6" s="25" t="e">
        <f t="shared" si="71"/>
        <v>#REF!</v>
      </c>
      <c r="CF6" s="25" t="e">
        <f t="shared" si="72"/>
        <v>#REF!</v>
      </c>
      <c r="CG6" s="25" t="e">
        <f t="shared" si="73"/>
        <v>#REF!</v>
      </c>
      <c r="CH6" s="21" t="e">
        <f t="shared" si="74"/>
        <v>#REF!</v>
      </c>
      <c r="CI6" s="21" t="e">
        <f t="shared" si="75"/>
        <v>#REF!</v>
      </c>
      <c r="CJ6" s="26" t="e">
        <f t="shared" si="76"/>
        <v>#REF!</v>
      </c>
      <c r="CK6" s="26" t="e">
        <f t="shared" si="77"/>
        <v>#REF!</v>
      </c>
      <c r="CL6" s="27" t="e">
        <f t="shared" si="78"/>
        <v>#REF!</v>
      </c>
      <c r="CM6" s="19">
        <v>2</v>
      </c>
      <c r="CN6" s="20" t="e">
        <f t="shared" si="79"/>
        <v>#REF!</v>
      </c>
      <c r="CO6" s="18" t="e">
        <f t="shared" si="80"/>
        <v>#REF!</v>
      </c>
      <c r="CP6" s="18" t="e">
        <f t="shared" si="81"/>
        <v>#REF!</v>
      </c>
      <c r="CQ6" s="21" t="e">
        <f t="shared" si="82"/>
        <v>#REF!</v>
      </c>
      <c r="CR6" s="21" t="e">
        <f t="shared" si="83"/>
        <v>#REF!</v>
      </c>
      <c r="CS6" s="21" t="e">
        <f t="shared" si="84"/>
        <v>#REF!</v>
      </c>
      <c r="CT6" s="22" t="e">
        <f t="shared" si="85"/>
        <v>#REF!</v>
      </c>
      <c r="CU6" s="22">
        <v>1</v>
      </c>
      <c r="CV6" s="23">
        <f t="shared" si="86"/>
        <v>0.5</v>
      </c>
      <c r="CW6" s="25" t="e">
        <f t="shared" si="87"/>
        <v>#REF!</v>
      </c>
      <c r="CX6" s="25" t="e">
        <f t="shared" si="88"/>
        <v>#REF!</v>
      </c>
      <c r="CY6" s="25" t="e">
        <f t="shared" si="89"/>
        <v>#REF!</v>
      </c>
      <c r="CZ6" s="21" t="e">
        <f t="shared" si="90"/>
        <v>#REF!</v>
      </c>
      <c r="DA6" s="21" t="e">
        <f t="shared" si="91"/>
        <v>#REF!</v>
      </c>
      <c r="DB6" s="26" t="e">
        <f t="shared" si="92"/>
        <v>#REF!</v>
      </c>
      <c r="DC6" s="26" t="e">
        <f t="shared" si="93"/>
        <v>#REF!</v>
      </c>
      <c r="DD6" s="27" t="e">
        <f t="shared" si="94"/>
        <v>#REF!</v>
      </c>
      <c r="DE6" s="19">
        <v>2</v>
      </c>
      <c r="DF6" s="20" t="e">
        <f t="shared" si="95"/>
        <v>#REF!</v>
      </c>
      <c r="DG6" s="18" t="e">
        <f t="shared" si="96"/>
        <v>#REF!</v>
      </c>
      <c r="DH6" s="18" t="e">
        <f t="shared" si="97"/>
        <v>#REF!</v>
      </c>
      <c r="DI6" s="21" t="e">
        <f t="shared" si="98"/>
        <v>#REF!</v>
      </c>
      <c r="DJ6" s="21" t="e">
        <f t="shared" si="99"/>
        <v>#REF!</v>
      </c>
      <c r="DK6" s="21" t="e">
        <f t="shared" si="100"/>
        <v>#REF!</v>
      </c>
      <c r="DL6" s="22" t="e">
        <f t="shared" si="101"/>
        <v>#REF!</v>
      </c>
      <c r="DM6" s="22">
        <v>1</v>
      </c>
      <c r="DN6" s="23">
        <f t="shared" si="102"/>
        <v>0.5</v>
      </c>
      <c r="DO6" s="25" t="e">
        <f t="shared" si="103"/>
        <v>#REF!</v>
      </c>
      <c r="DP6" s="25" t="e">
        <f t="shared" si="104"/>
        <v>#REF!</v>
      </c>
      <c r="DQ6" s="25" t="e">
        <f t="shared" si="105"/>
        <v>#REF!</v>
      </c>
      <c r="DR6" s="21" t="e">
        <f t="shared" si="106"/>
        <v>#REF!</v>
      </c>
      <c r="DS6" s="21" t="e">
        <f t="shared" si="107"/>
        <v>#REF!</v>
      </c>
      <c r="DT6" s="26" t="e">
        <f t="shared" si="108"/>
        <v>#REF!</v>
      </c>
      <c r="DU6" s="26" t="e">
        <f t="shared" si="109"/>
        <v>#REF!</v>
      </c>
      <c r="DV6" s="27" t="e">
        <f t="shared" si="110"/>
        <v>#REF!</v>
      </c>
      <c r="DW6" s="28" t="e">
        <f t="shared" si="111"/>
        <v>#REF!</v>
      </c>
      <c r="DX6" s="9" t="e">
        <f t="shared" si="112"/>
        <v>#REF!</v>
      </c>
      <c r="DY6" s="29" t="e">
        <f t="shared" si="113"/>
        <v>#REF!</v>
      </c>
      <c r="DZ6" s="30" t="e">
        <f>IF(Sheet3!C3=#REF!,DW6,P6)</f>
        <v>#REF!</v>
      </c>
      <c r="EA6" s="31" t="e">
        <f>IF(Sheet3!C3=#REF!,DX6,Q6)</f>
        <v>#REF!</v>
      </c>
      <c r="EB6" s="32" t="e">
        <f>IF(Sheet3!C3=#REF!,DY6,R6)</f>
        <v>#REF!</v>
      </c>
      <c r="EC6" s="33" t="e">
        <f t="shared" si="114"/>
        <v>#REF!</v>
      </c>
      <c r="ED6" s="34" t="e">
        <f t="shared" si="115"/>
        <v>#REF!</v>
      </c>
      <c r="EE6" s="34" t="e">
        <f t="shared" si="116"/>
        <v>#REF!</v>
      </c>
      <c r="EF6" s="35" t="e">
        <f t="shared" si="117"/>
        <v>#REF!</v>
      </c>
      <c r="EG6" s="35" t="e">
        <f t="shared" si="118"/>
        <v>#REF!</v>
      </c>
      <c r="EH6" s="35" t="e">
        <f t="shared" si="119"/>
        <v>#REF!</v>
      </c>
      <c r="EI6" s="36" t="e">
        <f t="shared" si="120"/>
        <v>#REF!</v>
      </c>
      <c r="EJ6" s="36" t="e">
        <f t="shared" si="121"/>
        <v>#REF!</v>
      </c>
      <c r="EK6" s="36" t="e">
        <f t="shared" si="122"/>
        <v>#REF!</v>
      </c>
      <c r="EL6" s="36" t="e">
        <f t="shared" si="123"/>
        <v>#REF!</v>
      </c>
      <c r="EM6" s="37">
        <v>2</v>
      </c>
      <c r="EN6" s="38" t="e">
        <f t="shared" si="124"/>
        <v>#REF!</v>
      </c>
      <c r="EO6" s="38" t="e">
        <f t="shared" si="125"/>
        <v>#REF!</v>
      </c>
      <c r="EP6" s="38" t="e">
        <f t="shared" si="126"/>
        <v>#REF!</v>
      </c>
      <c r="EQ6" s="36" t="e">
        <f t="shared" si="127"/>
        <v>#REF!</v>
      </c>
      <c r="ER6" s="39" t="e">
        <f t="shared" si="128"/>
        <v>#REF!</v>
      </c>
      <c r="ES6" s="40" t="e">
        <f>IF(Sheet3!D3=#REF!,EN6,DZ6)</f>
        <v>#REF!</v>
      </c>
      <c r="ET6" s="41" t="e">
        <f>IF(Sheet3!D3=#REF!,EO6,EA6)</f>
        <v>#REF!</v>
      </c>
      <c r="EU6" s="42" t="e">
        <f>IF(Sheet3!D3=#REF!,EP6,EB6)</f>
        <v>#REF!</v>
      </c>
      <c r="EV6" s="73">
        <v>0</v>
      </c>
      <c r="EW6" s="74">
        <v>0</v>
      </c>
      <c r="EX6" s="75">
        <v>0</v>
      </c>
      <c r="EY6" s="40" t="e">
        <f>IF(Sheet3!D8=#REF!,EV6,Sheet1!AM36)</f>
        <v>#REF!</v>
      </c>
      <c r="EZ6" s="40" t="e">
        <f>IF(Sheet3!D8=#REF!,EW6,ET6+Sheet1!AN36)</f>
        <v>#REF!</v>
      </c>
      <c r="FA6" s="40" t="e">
        <f>IF(Sheet3!D8=#REF!,EX6,Sheet1!AO36)</f>
        <v>#REF!</v>
      </c>
      <c r="FB6" s="46" t="e">
        <f t="shared" si="129"/>
        <v>#REF!</v>
      </c>
      <c r="FC6" s="34" t="e">
        <f t="shared" si="130"/>
        <v>#REF!</v>
      </c>
      <c r="FD6" s="34" t="e">
        <f t="shared" si="131"/>
        <v>#REF!</v>
      </c>
      <c r="FE6" s="35" t="e">
        <f t="shared" si="132"/>
        <v>#REF!</v>
      </c>
      <c r="FF6" s="35" t="e">
        <f t="shared" si="133"/>
        <v>#REF!</v>
      </c>
      <c r="FG6" s="35" t="e">
        <f t="shared" si="134"/>
        <v>#REF!</v>
      </c>
      <c r="FH6" s="36" t="e">
        <f t="shared" si="135"/>
        <v>#REF!</v>
      </c>
      <c r="FI6" s="36" t="e">
        <f t="shared" si="136"/>
        <v>#REF!</v>
      </c>
      <c r="FJ6" s="36" t="e">
        <f t="shared" si="137"/>
        <v>#REF!</v>
      </c>
      <c r="FK6" s="36" t="e">
        <f t="shared" si="138"/>
        <v>#REF!</v>
      </c>
      <c r="FL6" s="37">
        <v>3</v>
      </c>
      <c r="FM6" s="9" t="e">
        <f t="shared" si="139"/>
        <v>#REF!</v>
      </c>
      <c r="FN6" s="9" t="e">
        <f t="shared" si="140"/>
        <v>#REF!</v>
      </c>
      <c r="FO6" s="9" t="e">
        <f t="shared" si="141"/>
        <v>#REF!</v>
      </c>
      <c r="FP6" s="36" t="e">
        <f t="shared" si="142"/>
        <v>#REF!</v>
      </c>
      <c r="FQ6" s="47" t="e">
        <f t="shared" si="143"/>
        <v>#REF!</v>
      </c>
      <c r="FR6" s="46" t="e">
        <f t="shared" si="144"/>
        <v>#REF!</v>
      </c>
      <c r="FS6" s="34" t="e">
        <f t="shared" si="145"/>
        <v>#REF!</v>
      </c>
      <c r="FT6" s="34" t="e">
        <f t="shared" si="146"/>
        <v>#REF!</v>
      </c>
      <c r="FU6" s="35" t="e">
        <f t="shared" si="147"/>
        <v>#REF!</v>
      </c>
      <c r="FV6" s="35" t="e">
        <f t="shared" si="148"/>
        <v>#REF!</v>
      </c>
      <c r="FW6" s="35" t="e">
        <f t="shared" si="149"/>
        <v>#REF!</v>
      </c>
      <c r="FX6" s="36" t="e">
        <f t="shared" si="150"/>
        <v>#REF!</v>
      </c>
      <c r="FY6" s="36" t="e">
        <f t="shared" si="151"/>
        <v>#REF!</v>
      </c>
      <c r="FZ6" s="36" t="e">
        <f t="shared" si="152"/>
        <v>#REF!</v>
      </c>
      <c r="GA6" s="36" t="e">
        <f t="shared" si="153"/>
        <v>#REF!</v>
      </c>
      <c r="GB6" s="37">
        <v>2</v>
      </c>
      <c r="GC6" s="9" t="e">
        <f t="shared" si="154"/>
        <v>#REF!</v>
      </c>
      <c r="GD6" s="9" t="e">
        <f t="shared" si="155"/>
        <v>#REF!</v>
      </c>
      <c r="GE6" s="9" t="e">
        <f t="shared" si="156"/>
        <v>#REF!</v>
      </c>
      <c r="GF6" s="36" t="e">
        <f t="shared" si="157"/>
        <v>#REF!</v>
      </c>
      <c r="GG6" s="39" t="e">
        <f t="shared" si="158"/>
        <v>#REF!</v>
      </c>
      <c r="GH6" s="48" t="e">
        <f>IF(OR(Sheet3!F2=#REF!,Sheet3!F3=#REF!),FM6,0)</f>
        <v>#REF!</v>
      </c>
      <c r="GI6" s="48" t="e">
        <f>IF(OR(Sheet3!F2=#REF!,Sheet3!F3=#REF!),FN6,0)</f>
        <v>#REF!</v>
      </c>
      <c r="GJ6" s="49" t="e">
        <f>IF(OR(Sheet3!F2=#REF!,Sheet3!F3=#REF!),FO6,0)</f>
        <v>#REF!</v>
      </c>
      <c r="GK6" s="76" t="e">
        <f>IF(Sheet3!F4=#REF!,GC6,0)</f>
        <v>#REF!</v>
      </c>
      <c r="GL6" s="77" t="e">
        <f>IF(Sheet3!F4=#REF!,GD6,0)</f>
        <v>#REF!</v>
      </c>
      <c r="GM6" s="78" t="e">
        <f>IF(Sheet3!F4=#REF!,GE6,0)</f>
        <v>#REF!</v>
      </c>
      <c r="GN6" s="53" t="e">
        <f>IF(OR(Sheet3!F5=#REF!,Sheet3!F6=#REF!,Sheet3!F7=#REF!),EY6,0)</f>
        <v>#REF!</v>
      </c>
      <c r="GO6" s="54" t="e">
        <f>IF(OR(Sheet3!F5=#REF!,Sheet3!F6=#REF!,Sheet3!F7=#REF!),EZ6,0)</f>
        <v>#REF!</v>
      </c>
      <c r="GP6" s="55" t="e">
        <f>IF(OR(Sheet3!F5=#REF!,Sheet3!F6=#REF!,Sheet3!F7=#REF!),FA6,0)</f>
        <v>#REF!</v>
      </c>
      <c r="GQ6" s="56" t="e">
        <f t="shared" si="159"/>
        <v>#REF!</v>
      </c>
      <c r="GR6" s="57" t="e">
        <f t="shared" si="160"/>
        <v>#REF!</v>
      </c>
      <c r="GS6" s="58" t="e">
        <f t="shared" si="161"/>
        <v>#REF!</v>
      </c>
      <c r="GT6" s="40" t="e">
        <f>IF(GO13&gt;0,GQ6,EY6)</f>
        <v>#REF!</v>
      </c>
      <c r="GU6" s="41" t="e">
        <f>IF(GO13&gt;0,GR6,EZ6)</f>
        <v>#REF!</v>
      </c>
      <c r="GV6" s="59" t="e">
        <f>IF(GO13&gt;0,GS6,FA6)</f>
        <v>#REF!</v>
      </c>
      <c r="GW6" s="46" t="e">
        <f t="shared" si="162"/>
        <v>#REF!</v>
      </c>
      <c r="GX6" s="34" t="e">
        <f t="shared" si="163"/>
        <v>#REF!</v>
      </c>
      <c r="GY6" s="34" t="e">
        <f t="shared" si="164"/>
        <v>#REF!</v>
      </c>
      <c r="GZ6" s="35" t="e">
        <f t="shared" si="165"/>
        <v>#REF!</v>
      </c>
      <c r="HA6" s="35" t="e">
        <f t="shared" si="166"/>
        <v>#REF!</v>
      </c>
      <c r="HB6" s="35" t="e">
        <f t="shared" si="167"/>
        <v>#REF!</v>
      </c>
      <c r="HC6" s="36" t="e">
        <f t="shared" si="168"/>
        <v>#REF!</v>
      </c>
      <c r="HD6" s="36" t="e">
        <f t="shared" si="169"/>
        <v>#REF!</v>
      </c>
      <c r="HE6" s="36" t="e">
        <f t="shared" si="170"/>
        <v>#REF!</v>
      </c>
      <c r="HF6" s="36" t="e">
        <f t="shared" si="171"/>
        <v>#REF!</v>
      </c>
      <c r="HG6" s="37">
        <v>3</v>
      </c>
      <c r="HH6" s="60" t="e">
        <f t="shared" si="172"/>
        <v>#REF!</v>
      </c>
      <c r="HI6" s="60" t="e">
        <f t="shared" si="173"/>
        <v>#REF!</v>
      </c>
      <c r="HJ6" s="60" t="e">
        <f t="shared" si="174"/>
        <v>#REF!</v>
      </c>
      <c r="HK6" s="36" t="e">
        <f t="shared" si="175"/>
        <v>#REF!</v>
      </c>
      <c r="HL6" s="39" t="e">
        <f t="shared" si="176"/>
        <v>#REF!</v>
      </c>
      <c r="HM6" s="61" t="e">
        <f>IF(Sheet3!D7=#REF!,HH6,GT6)</f>
        <v>#REF!</v>
      </c>
      <c r="HN6" s="62" t="e">
        <f>IF(Sheet3!D7=#REF!,HI6,GU6)</f>
        <v>#REF!</v>
      </c>
      <c r="HO6" s="63" t="e">
        <f>IF(Sheet3!D7=#REF!,HJ6,GV6)</f>
        <v>#REF!</v>
      </c>
    </row>
    <row r="7" spans="1:247" ht="24.75" thickBot="1" x14ac:dyDescent="0.65">
      <c r="A7" s="6" t="e">
        <f>#REF!</f>
        <v>#REF!</v>
      </c>
      <c r="B7" s="7" t="e">
        <f>#REF!</f>
        <v>#REF!</v>
      </c>
      <c r="C7" s="7" t="e">
        <f>#REF!</f>
        <v>#REF!</v>
      </c>
      <c r="D7" s="7" t="e">
        <f>#REF!</f>
        <v>#REF!</v>
      </c>
      <c r="E7" s="7" t="e">
        <f>#REF!</f>
        <v>#REF!</v>
      </c>
      <c r="F7" s="7" t="e">
        <f>#REF!</f>
        <v>#REF!</v>
      </c>
      <c r="G7" s="7" t="e">
        <f t="shared" si="11"/>
        <v>#REF!</v>
      </c>
      <c r="H7" s="8" t="e">
        <f t="shared" si="12"/>
        <v>#REF!</v>
      </c>
      <c r="I7" s="8" t="e">
        <f t="shared" si="13"/>
        <v>#REF!</v>
      </c>
      <c r="J7" s="7" t="e">
        <f t="shared" si="14"/>
        <v>#REF!</v>
      </c>
      <c r="K7" s="7" t="e">
        <f t="shared" si="15"/>
        <v>#REF!</v>
      </c>
      <c r="L7" s="7" t="e">
        <f t="shared" si="16"/>
        <v>#REF!</v>
      </c>
      <c r="M7" s="7" t="e">
        <f t="shared" si="17"/>
        <v>#REF!</v>
      </c>
      <c r="N7" s="7" t="e">
        <f t="shared" si="18"/>
        <v>#REF!</v>
      </c>
      <c r="O7" s="7" t="e">
        <f t="shared" si="19"/>
        <v>#REF!</v>
      </c>
      <c r="P7" s="9" t="e">
        <f t="shared" si="20"/>
        <v>#REF!</v>
      </c>
      <c r="Q7" s="9" t="e">
        <f t="shared" si="21"/>
        <v>#REF!</v>
      </c>
      <c r="R7" s="10" t="e">
        <f t="shared" si="22"/>
        <v>#REF!</v>
      </c>
      <c r="S7" s="11" t="e">
        <f>#REF!</f>
        <v>#REF!</v>
      </c>
      <c r="T7" s="12" t="e">
        <f>#REF!</f>
        <v>#REF!</v>
      </c>
      <c r="U7" s="12" t="e">
        <f>#REF!</f>
        <v>#REF!</v>
      </c>
      <c r="V7" s="12">
        <v>1</v>
      </c>
      <c r="W7" s="12">
        <v>1</v>
      </c>
      <c r="X7" s="12">
        <v>1388</v>
      </c>
      <c r="Y7" s="13" t="e">
        <f t="shared" si="23"/>
        <v>#REF!</v>
      </c>
      <c r="Z7" s="14" t="e">
        <f t="shared" si="24"/>
        <v>#REF!</v>
      </c>
      <c r="AA7" s="8" t="e">
        <f t="shared" si="25"/>
        <v>#REF!</v>
      </c>
      <c r="AB7" s="7" t="e">
        <f t="shared" si="26"/>
        <v>#REF!</v>
      </c>
      <c r="AC7" s="7" t="e">
        <f t="shared" si="27"/>
        <v>#REF!</v>
      </c>
      <c r="AD7" s="7" t="e">
        <f t="shared" si="28"/>
        <v>#REF!</v>
      </c>
      <c r="AE7" s="7" t="e">
        <f t="shared" si="29"/>
        <v>#REF!</v>
      </c>
      <c r="AF7" s="7" t="e">
        <f t="shared" si="30"/>
        <v>#REF!</v>
      </c>
      <c r="AG7" s="7" t="e">
        <f t="shared" si="31"/>
        <v>#REF!</v>
      </c>
      <c r="AH7" s="15" t="e">
        <f t="shared" si="32"/>
        <v>#REF!</v>
      </c>
      <c r="AI7" s="15" t="e">
        <f t="shared" si="33"/>
        <v>#REF!</v>
      </c>
      <c r="AJ7" s="15" t="e">
        <f t="shared" si="34"/>
        <v>#REF!</v>
      </c>
      <c r="AK7" s="11">
        <v>1</v>
      </c>
      <c r="AL7" s="12">
        <v>1</v>
      </c>
      <c r="AM7" s="12">
        <v>1388</v>
      </c>
      <c r="AN7" s="12" t="e">
        <f>#REF!</f>
        <v>#REF!</v>
      </c>
      <c r="AO7" s="12" t="e">
        <f>#REF!</f>
        <v>#REF!</v>
      </c>
      <c r="AP7" s="12" t="e">
        <f>#REF!</f>
        <v>#REF!</v>
      </c>
      <c r="AQ7" s="13" t="e">
        <f t="shared" si="35"/>
        <v>#REF!</v>
      </c>
      <c r="AR7" s="14" t="e">
        <f t="shared" si="36"/>
        <v>#REF!</v>
      </c>
      <c r="AS7" s="8" t="e">
        <f t="shared" si="37"/>
        <v>#REF!</v>
      </c>
      <c r="AT7" s="7" t="e">
        <f t="shared" si="38"/>
        <v>#REF!</v>
      </c>
      <c r="AU7" s="7" t="e">
        <f t="shared" si="39"/>
        <v>#REF!</v>
      </c>
      <c r="AV7" s="7" t="e">
        <f t="shared" si="40"/>
        <v>#REF!</v>
      </c>
      <c r="AW7" s="7" t="e">
        <f t="shared" si="41"/>
        <v>#REF!</v>
      </c>
      <c r="AX7" s="7" t="e">
        <f t="shared" si="42"/>
        <v>#REF!</v>
      </c>
      <c r="AY7" s="7" t="e">
        <f t="shared" si="43"/>
        <v>#REF!</v>
      </c>
      <c r="AZ7" s="15" t="e">
        <f t="shared" si="44"/>
        <v>#REF!</v>
      </c>
      <c r="BA7" s="15" t="e">
        <f t="shared" si="45"/>
        <v>#REF!</v>
      </c>
      <c r="BB7" s="15" t="e">
        <f t="shared" si="46"/>
        <v>#REF!</v>
      </c>
      <c r="BC7" s="16" t="e">
        <f t="shared" si="47"/>
        <v>#REF!</v>
      </c>
      <c r="BD7" s="17" t="e">
        <f t="shared" si="48"/>
        <v>#REF!</v>
      </c>
      <c r="BE7" s="18" t="e">
        <f t="shared" si="49"/>
        <v>#REF!</v>
      </c>
      <c r="BF7" s="19">
        <v>2</v>
      </c>
      <c r="BG7" s="20" t="e">
        <f t="shared" si="50"/>
        <v>#REF!</v>
      </c>
      <c r="BH7" s="18" t="e">
        <f t="shared" si="51"/>
        <v>#REF!</v>
      </c>
      <c r="BI7" s="18" t="e">
        <f t="shared" si="52"/>
        <v>#REF!</v>
      </c>
      <c r="BJ7" s="21" t="e">
        <f t="shared" si="53"/>
        <v>#REF!</v>
      </c>
      <c r="BK7" s="21" t="e">
        <f t="shared" si="54"/>
        <v>#REF!</v>
      </c>
      <c r="BL7" s="21" t="e">
        <f t="shared" si="55"/>
        <v>#REF!</v>
      </c>
      <c r="BM7" s="22" t="e">
        <f t="shared" si="56"/>
        <v>#REF!</v>
      </c>
      <c r="BN7" s="22">
        <v>1</v>
      </c>
      <c r="BO7" s="23">
        <f t="shared" si="57"/>
        <v>0.5</v>
      </c>
      <c r="BP7" s="24" t="e">
        <f t="shared" si="58"/>
        <v>#REF!</v>
      </c>
      <c r="BQ7" s="24" t="e">
        <f t="shared" si="59"/>
        <v>#REF!</v>
      </c>
      <c r="BR7" s="24" t="e">
        <f t="shared" si="60"/>
        <v>#REF!</v>
      </c>
      <c r="BS7" s="21" t="e">
        <f t="shared" si="61"/>
        <v>#REF!</v>
      </c>
      <c r="BT7" s="22" t="e">
        <f t="shared" si="62"/>
        <v>#REF!</v>
      </c>
      <c r="BU7" s="19">
        <v>2</v>
      </c>
      <c r="BV7" s="20" t="e">
        <f t="shared" si="63"/>
        <v>#REF!</v>
      </c>
      <c r="BW7" s="18" t="e">
        <f t="shared" si="64"/>
        <v>#REF!</v>
      </c>
      <c r="BX7" s="18" t="e">
        <f t="shared" si="65"/>
        <v>#REF!</v>
      </c>
      <c r="BY7" s="21" t="e">
        <f t="shared" si="66"/>
        <v>#REF!</v>
      </c>
      <c r="BZ7" s="21" t="e">
        <f t="shared" si="67"/>
        <v>#REF!</v>
      </c>
      <c r="CA7" s="21" t="e">
        <f t="shared" si="68"/>
        <v>#REF!</v>
      </c>
      <c r="CB7" s="22" t="e">
        <f t="shared" si="69"/>
        <v>#REF!</v>
      </c>
      <c r="CC7" s="22">
        <v>1</v>
      </c>
      <c r="CD7" s="23">
        <f t="shared" si="70"/>
        <v>0.5</v>
      </c>
      <c r="CE7" s="25" t="e">
        <f t="shared" si="71"/>
        <v>#REF!</v>
      </c>
      <c r="CF7" s="25" t="e">
        <f t="shared" si="72"/>
        <v>#REF!</v>
      </c>
      <c r="CG7" s="25" t="e">
        <f t="shared" si="73"/>
        <v>#REF!</v>
      </c>
      <c r="CH7" s="21" t="e">
        <f t="shared" si="74"/>
        <v>#REF!</v>
      </c>
      <c r="CI7" s="21" t="e">
        <f t="shared" si="75"/>
        <v>#REF!</v>
      </c>
      <c r="CJ7" s="26" t="e">
        <f t="shared" si="76"/>
        <v>#REF!</v>
      </c>
      <c r="CK7" s="26" t="e">
        <f t="shared" si="77"/>
        <v>#REF!</v>
      </c>
      <c r="CL7" s="27" t="e">
        <f t="shared" si="78"/>
        <v>#REF!</v>
      </c>
      <c r="CM7" s="19">
        <v>2</v>
      </c>
      <c r="CN7" s="20" t="e">
        <f t="shared" si="79"/>
        <v>#REF!</v>
      </c>
      <c r="CO7" s="18" t="e">
        <f t="shared" si="80"/>
        <v>#REF!</v>
      </c>
      <c r="CP7" s="18" t="e">
        <f t="shared" si="81"/>
        <v>#REF!</v>
      </c>
      <c r="CQ7" s="21" t="e">
        <f t="shared" si="82"/>
        <v>#REF!</v>
      </c>
      <c r="CR7" s="21" t="e">
        <f t="shared" si="83"/>
        <v>#REF!</v>
      </c>
      <c r="CS7" s="21" t="e">
        <f t="shared" si="84"/>
        <v>#REF!</v>
      </c>
      <c r="CT7" s="22" t="e">
        <f t="shared" si="85"/>
        <v>#REF!</v>
      </c>
      <c r="CU7" s="22">
        <v>1</v>
      </c>
      <c r="CV7" s="23">
        <f t="shared" si="86"/>
        <v>0.5</v>
      </c>
      <c r="CW7" s="25" t="e">
        <f t="shared" si="87"/>
        <v>#REF!</v>
      </c>
      <c r="CX7" s="25" t="e">
        <f t="shared" si="88"/>
        <v>#REF!</v>
      </c>
      <c r="CY7" s="25" t="e">
        <f t="shared" si="89"/>
        <v>#REF!</v>
      </c>
      <c r="CZ7" s="21" t="e">
        <f t="shared" si="90"/>
        <v>#REF!</v>
      </c>
      <c r="DA7" s="21" t="e">
        <f t="shared" si="91"/>
        <v>#REF!</v>
      </c>
      <c r="DB7" s="26" t="e">
        <f t="shared" si="92"/>
        <v>#REF!</v>
      </c>
      <c r="DC7" s="26" t="e">
        <f t="shared" si="93"/>
        <v>#REF!</v>
      </c>
      <c r="DD7" s="27" t="e">
        <f t="shared" si="94"/>
        <v>#REF!</v>
      </c>
      <c r="DE7" s="19">
        <v>2</v>
      </c>
      <c r="DF7" s="20" t="e">
        <f t="shared" si="95"/>
        <v>#REF!</v>
      </c>
      <c r="DG7" s="18" t="e">
        <f t="shared" si="96"/>
        <v>#REF!</v>
      </c>
      <c r="DH7" s="18" t="e">
        <f t="shared" si="97"/>
        <v>#REF!</v>
      </c>
      <c r="DI7" s="21" t="e">
        <f t="shared" si="98"/>
        <v>#REF!</v>
      </c>
      <c r="DJ7" s="21" t="e">
        <f t="shared" si="99"/>
        <v>#REF!</v>
      </c>
      <c r="DK7" s="21" t="e">
        <f t="shared" si="100"/>
        <v>#REF!</v>
      </c>
      <c r="DL7" s="22" t="e">
        <f t="shared" si="101"/>
        <v>#REF!</v>
      </c>
      <c r="DM7" s="22">
        <v>1</v>
      </c>
      <c r="DN7" s="23">
        <f t="shared" si="102"/>
        <v>0.5</v>
      </c>
      <c r="DO7" s="25" t="e">
        <f t="shared" si="103"/>
        <v>#REF!</v>
      </c>
      <c r="DP7" s="25" t="e">
        <f t="shared" si="104"/>
        <v>#REF!</v>
      </c>
      <c r="DQ7" s="25" t="e">
        <f t="shared" si="105"/>
        <v>#REF!</v>
      </c>
      <c r="DR7" s="21" t="e">
        <f t="shared" si="106"/>
        <v>#REF!</v>
      </c>
      <c r="DS7" s="21" t="e">
        <f t="shared" si="107"/>
        <v>#REF!</v>
      </c>
      <c r="DT7" s="26" t="e">
        <f t="shared" si="108"/>
        <v>#REF!</v>
      </c>
      <c r="DU7" s="26" t="e">
        <f t="shared" si="109"/>
        <v>#REF!</v>
      </c>
      <c r="DV7" s="27" t="e">
        <f t="shared" si="110"/>
        <v>#REF!</v>
      </c>
      <c r="DW7" s="28" t="e">
        <f t="shared" si="111"/>
        <v>#REF!</v>
      </c>
      <c r="DX7" s="9" t="e">
        <f t="shared" si="112"/>
        <v>#REF!</v>
      </c>
      <c r="DY7" s="29" t="e">
        <f t="shared" si="113"/>
        <v>#REF!</v>
      </c>
      <c r="DZ7" s="30" t="e">
        <f>IF(Sheet3!C3=#REF!,DW7,P7)</f>
        <v>#REF!</v>
      </c>
      <c r="EA7" s="31" t="e">
        <f>IF(Sheet3!C3=#REF!,DX7,Q7)</f>
        <v>#REF!</v>
      </c>
      <c r="EB7" s="32" t="e">
        <f>IF(Sheet3!C3=#REF!,DY7,R7)</f>
        <v>#REF!</v>
      </c>
      <c r="EC7" s="33" t="e">
        <f t="shared" si="114"/>
        <v>#REF!</v>
      </c>
      <c r="ED7" s="34" t="e">
        <f t="shared" si="115"/>
        <v>#REF!</v>
      </c>
      <c r="EE7" s="34" t="e">
        <f t="shared" si="116"/>
        <v>#REF!</v>
      </c>
      <c r="EF7" s="35" t="e">
        <f t="shared" si="117"/>
        <v>#REF!</v>
      </c>
      <c r="EG7" s="35" t="e">
        <f t="shared" si="118"/>
        <v>#REF!</v>
      </c>
      <c r="EH7" s="35" t="e">
        <f t="shared" si="119"/>
        <v>#REF!</v>
      </c>
      <c r="EI7" s="36" t="e">
        <f t="shared" si="120"/>
        <v>#REF!</v>
      </c>
      <c r="EJ7" s="36" t="e">
        <f t="shared" si="121"/>
        <v>#REF!</v>
      </c>
      <c r="EK7" s="36" t="e">
        <f t="shared" si="122"/>
        <v>#REF!</v>
      </c>
      <c r="EL7" s="36" t="e">
        <f t="shared" si="123"/>
        <v>#REF!</v>
      </c>
      <c r="EM7" s="37">
        <v>2</v>
      </c>
      <c r="EN7" s="38" t="e">
        <f t="shared" si="124"/>
        <v>#REF!</v>
      </c>
      <c r="EO7" s="38" t="e">
        <f t="shared" si="125"/>
        <v>#REF!</v>
      </c>
      <c r="EP7" s="38" t="e">
        <f t="shared" si="126"/>
        <v>#REF!</v>
      </c>
      <c r="EQ7" s="36" t="e">
        <f t="shared" si="127"/>
        <v>#REF!</v>
      </c>
      <c r="ER7" s="39" t="e">
        <f t="shared" si="128"/>
        <v>#REF!</v>
      </c>
      <c r="ES7" s="40" t="e">
        <f>IF(Sheet3!D3=#REF!,EN7,DZ7)</f>
        <v>#REF!</v>
      </c>
      <c r="ET7" s="41" t="e">
        <f>IF(Sheet3!D3=#REF!,EO7,EA7)</f>
        <v>#REF!</v>
      </c>
      <c r="EU7" s="42" t="e">
        <f>IF(Sheet3!D3=#REF!,EP7,EB7)</f>
        <v>#REF!</v>
      </c>
      <c r="EV7" s="73">
        <v>0</v>
      </c>
      <c r="EW7" s="74">
        <v>0</v>
      </c>
      <c r="EX7" s="75">
        <v>0</v>
      </c>
      <c r="EY7" s="40" t="e">
        <f>IF(Sheet3!D8=#REF!,EV7,Sheet1!AM37)</f>
        <v>#REF!</v>
      </c>
      <c r="EZ7" s="40" t="e">
        <f>IF(Sheet3!D8=#REF!,EW7,ET7+Sheet1!AN37)</f>
        <v>#REF!</v>
      </c>
      <c r="FA7" s="40" t="e">
        <f>IF(Sheet3!D8=#REF!,EX7,Sheet1!AO37)</f>
        <v>#REF!</v>
      </c>
      <c r="FB7" s="46" t="e">
        <f t="shared" si="129"/>
        <v>#REF!</v>
      </c>
      <c r="FC7" s="34" t="e">
        <f t="shared" si="130"/>
        <v>#REF!</v>
      </c>
      <c r="FD7" s="34" t="e">
        <f t="shared" si="131"/>
        <v>#REF!</v>
      </c>
      <c r="FE7" s="35" t="e">
        <f t="shared" si="132"/>
        <v>#REF!</v>
      </c>
      <c r="FF7" s="35" t="e">
        <f t="shared" si="133"/>
        <v>#REF!</v>
      </c>
      <c r="FG7" s="35" t="e">
        <f t="shared" si="134"/>
        <v>#REF!</v>
      </c>
      <c r="FH7" s="36" t="e">
        <f t="shared" si="135"/>
        <v>#REF!</v>
      </c>
      <c r="FI7" s="36" t="e">
        <f t="shared" si="136"/>
        <v>#REF!</v>
      </c>
      <c r="FJ7" s="36" t="e">
        <f t="shared" si="137"/>
        <v>#REF!</v>
      </c>
      <c r="FK7" s="36" t="e">
        <f t="shared" si="138"/>
        <v>#REF!</v>
      </c>
      <c r="FL7" s="37">
        <v>3</v>
      </c>
      <c r="FM7" s="9" t="e">
        <f t="shared" si="139"/>
        <v>#REF!</v>
      </c>
      <c r="FN7" s="9" t="e">
        <f t="shared" si="140"/>
        <v>#REF!</v>
      </c>
      <c r="FO7" s="9" t="e">
        <f t="shared" si="141"/>
        <v>#REF!</v>
      </c>
      <c r="FP7" s="36" t="e">
        <f t="shared" si="142"/>
        <v>#REF!</v>
      </c>
      <c r="FQ7" s="47" t="e">
        <f t="shared" si="143"/>
        <v>#REF!</v>
      </c>
      <c r="FR7" s="46" t="e">
        <f t="shared" si="144"/>
        <v>#REF!</v>
      </c>
      <c r="FS7" s="34" t="e">
        <f t="shared" si="145"/>
        <v>#REF!</v>
      </c>
      <c r="FT7" s="34" t="e">
        <f t="shared" si="146"/>
        <v>#REF!</v>
      </c>
      <c r="FU7" s="35" t="e">
        <f t="shared" si="147"/>
        <v>#REF!</v>
      </c>
      <c r="FV7" s="35" t="e">
        <f t="shared" si="148"/>
        <v>#REF!</v>
      </c>
      <c r="FW7" s="35" t="e">
        <f t="shared" si="149"/>
        <v>#REF!</v>
      </c>
      <c r="FX7" s="36" t="e">
        <f t="shared" si="150"/>
        <v>#REF!</v>
      </c>
      <c r="FY7" s="36" t="e">
        <f t="shared" si="151"/>
        <v>#REF!</v>
      </c>
      <c r="FZ7" s="36" t="e">
        <f t="shared" si="152"/>
        <v>#REF!</v>
      </c>
      <c r="GA7" s="36" t="e">
        <f t="shared" si="153"/>
        <v>#REF!</v>
      </c>
      <c r="GB7" s="37">
        <v>2</v>
      </c>
      <c r="GC7" s="9" t="e">
        <f t="shared" si="154"/>
        <v>#REF!</v>
      </c>
      <c r="GD7" s="9" t="e">
        <f t="shared" si="155"/>
        <v>#REF!</v>
      </c>
      <c r="GE7" s="9" t="e">
        <f t="shared" si="156"/>
        <v>#REF!</v>
      </c>
      <c r="GF7" s="36" t="e">
        <f t="shared" si="157"/>
        <v>#REF!</v>
      </c>
      <c r="GG7" s="39" t="e">
        <f t="shared" si="158"/>
        <v>#REF!</v>
      </c>
      <c r="GH7" s="48" t="e">
        <f>IF(OR(Sheet3!F2=#REF!,Sheet3!F3=#REF!),FM7,0)</f>
        <v>#REF!</v>
      </c>
      <c r="GI7" s="48" t="e">
        <f>IF(OR(Sheet3!F2=#REF!,Sheet3!F3=#REF!),FN7,0)</f>
        <v>#REF!</v>
      </c>
      <c r="GJ7" s="49" t="e">
        <f>IF(OR(Sheet3!F2=#REF!,Sheet3!F3=#REF!),FO7,0)</f>
        <v>#REF!</v>
      </c>
      <c r="GK7" s="76" t="e">
        <f>IF(Sheet3!F4=#REF!,GC7,0)</f>
        <v>#REF!</v>
      </c>
      <c r="GL7" s="77" t="e">
        <f>IF(Sheet3!F4=#REF!,GD7,0)</f>
        <v>#REF!</v>
      </c>
      <c r="GM7" s="78" t="e">
        <f>IF(Sheet3!F4=#REF!,GE7,0)</f>
        <v>#REF!</v>
      </c>
      <c r="GN7" s="53" t="e">
        <f>IF(OR(Sheet3!F5=#REF!,Sheet3!F6=#REF!,Sheet3!F7=#REF!),EY7,0)</f>
        <v>#REF!</v>
      </c>
      <c r="GO7" s="54" t="e">
        <f>IF(OR(Sheet3!F5=#REF!,Sheet3!F6=#REF!,Sheet3!F7=#REF!),EZ7,0)</f>
        <v>#REF!</v>
      </c>
      <c r="GP7" s="55" t="e">
        <f>IF(OR(Sheet3!F5=#REF!,Sheet3!F6=#REF!,Sheet3!F7=#REF!),FA7,0)</f>
        <v>#REF!</v>
      </c>
      <c r="GQ7" s="56" t="e">
        <f t="shared" si="159"/>
        <v>#REF!</v>
      </c>
      <c r="GR7" s="57" t="e">
        <f t="shared" si="160"/>
        <v>#REF!</v>
      </c>
      <c r="GS7" s="58" t="e">
        <f t="shared" si="161"/>
        <v>#REF!</v>
      </c>
      <c r="GT7" s="40" t="e">
        <f>IF(GO13&gt;0,GQ7,EY7)</f>
        <v>#REF!</v>
      </c>
      <c r="GU7" s="41" t="e">
        <f>IF(GO13&gt;0,GR7,EZ7)</f>
        <v>#REF!</v>
      </c>
      <c r="GV7" s="59" t="e">
        <f>IF(GO13&gt;0,GS7,FA7)</f>
        <v>#REF!</v>
      </c>
      <c r="GW7" s="46" t="e">
        <f t="shared" si="162"/>
        <v>#REF!</v>
      </c>
      <c r="GX7" s="34" t="e">
        <f t="shared" si="163"/>
        <v>#REF!</v>
      </c>
      <c r="GY7" s="34" t="e">
        <f t="shared" si="164"/>
        <v>#REF!</v>
      </c>
      <c r="GZ7" s="35" t="e">
        <f t="shared" si="165"/>
        <v>#REF!</v>
      </c>
      <c r="HA7" s="35" t="e">
        <f t="shared" si="166"/>
        <v>#REF!</v>
      </c>
      <c r="HB7" s="35" t="e">
        <f t="shared" si="167"/>
        <v>#REF!</v>
      </c>
      <c r="HC7" s="36" t="e">
        <f t="shared" si="168"/>
        <v>#REF!</v>
      </c>
      <c r="HD7" s="36" t="e">
        <f t="shared" si="169"/>
        <v>#REF!</v>
      </c>
      <c r="HE7" s="36" t="e">
        <f t="shared" si="170"/>
        <v>#REF!</v>
      </c>
      <c r="HF7" s="36" t="e">
        <f t="shared" si="171"/>
        <v>#REF!</v>
      </c>
      <c r="HG7" s="37">
        <v>3</v>
      </c>
      <c r="HH7" s="60" t="e">
        <f t="shared" si="172"/>
        <v>#REF!</v>
      </c>
      <c r="HI7" s="60" t="e">
        <f t="shared" si="173"/>
        <v>#REF!</v>
      </c>
      <c r="HJ7" s="60" t="e">
        <f t="shared" si="174"/>
        <v>#REF!</v>
      </c>
      <c r="HK7" s="36" t="e">
        <f t="shared" si="175"/>
        <v>#REF!</v>
      </c>
      <c r="HL7" s="39" t="e">
        <f t="shared" si="176"/>
        <v>#REF!</v>
      </c>
      <c r="HM7" s="61" t="e">
        <f>IF(Sheet3!D7=#REF!,HH7,GT7)</f>
        <v>#REF!</v>
      </c>
      <c r="HN7" s="62" t="e">
        <f>IF(Sheet3!D7=#REF!,HI7,GU7)</f>
        <v>#REF!</v>
      </c>
      <c r="HO7" s="63" t="e">
        <f>IF(Sheet3!D7=#REF!,HJ7,GV7)</f>
        <v>#REF!</v>
      </c>
    </row>
    <row r="8" spans="1:247" ht="24.75" thickBot="1" x14ac:dyDescent="0.65">
      <c r="A8" s="6" t="e">
        <f>#REF!</f>
        <v>#REF!</v>
      </c>
      <c r="B8" s="7" t="e">
        <f>#REF!</f>
        <v>#REF!</v>
      </c>
      <c r="C8" s="7" t="e">
        <f>#REF!</f>
        <v>#REF!</v>
      </c>
      <c r="D8" s="7" t="e">
        <f>#REF!</f>
        <v>#REF!</v>
      </c>
      <c r="E8" s="7" t="e">
        <f>#REF!</f>
        <v>#REF!</v>
      </c>
      <c r="F8" s="7" t="e">
        <f>#REF!</f>
        <v>#REF!</v>
      </c>
      <c r="G8" s="7" t="e">
        <f t="shared" si="11"/>
        <v>#REF!</v>
      </c>
      <c r="H8" s="8" t="e">
        <f t="shared" si="12"/>
        <v>#REF!</v>
      </c>
      <c r="I8" s="8" t="e">
        <f t="shared" si="13"/>
        <v>#REF!</v>
      </c>
      <c r="J8" s="7" t="e">
        <f t="shared" si="14"/>
        <v>#REF!</v>
      </c>
      <c r="K8" s="7" t="e">
        <f t="shared" si="15"/>
        <v>#REF!</v>
      </c>
      <c r="L8" s="7" t="e">
        <f t="shared" si="16"/>
        <v>#REF!</v>
      </c>
      <c r="M8" s="7" t="e">
        <f t="shared" si="17"/>
        <v>#REF!</v>
      </c>
      <c r="N8" s="7" t="e">
        <f t="shared" si="18"/>
        <v>#REF!</v>
      </c>
      <c r="O8" s="7" t="e">
        <f t="shared" si="19"/>
        <v>#REF!</v>
      </c>
      <c r="P8" s="9" t="e">
        <f t="shared" si="20"/>
        <v>#REF!</v>
      </c>
      <c r="Q8" s="9" t="e">
        <f t="shared" si="21"/>
        <v>#REF!</v>
      </c>
      <c r="R8" s="10" t="e">
        <f t="shared" si="22"/>
        <v>#REF!</v>
      </c>
      <c r="S8" s="11" t="e">
        <f>#REF!</f>
        <v>#REF!</v>
      </c>
      <c r="T8" s="12" t="e">
        <f>#REF!</f>
        <v>#REF!</v>
      </c>
      <c r="U8" s="12" t="e">
        <f>#REF!</f>
        <v>#REF!</v>
      </c>
      <c r="V8" s="12">
        <v>1</v>
      </c>
      <c r="W8" s="12">
        <v>1</v>
      </c>
      <c r="X8" s="12">
        <v>1388</v>
      </c>
      <c r="Y8" s="13" t="e">
        <f t="shared" si="23"/>
        <v>#REF!</v>
      </c>
      <c r="Z8" s="14" t="e">
        <f t="shared" si="24"/>
        <v>#REF!</v>
      </c>
      <c r="AA8" s="8" t="e">
        <f t="shared" si="25"/>
        <v>#REF!</v>
      </c>
      <c r="AB8" s="7" t="e">
        <f t="shared" si="26"/>
        <v>#REF!</v>
      </c>
      <c r="AC8" s="7" t="e">
        <f t="shared" si="27"/>
        <v>#REF!</v>
      </c>
      <c r="AD8" s="7" t="e">
        <f t="shared" si="28"/>
        <v>#REF!</v>
      </c>
      <c r="AE8" s="7" t="e">
        <f t="shared" si="29"/>
        <v>#REF!</v>
      </c>
      <c r="AF8" s="7" t="e">
        <f t="shared" si="30"/>
        <v>#REF!</v>
      </c>
      <c r="AG8" s="7" t="e">
        <f t="shared" si="31"/>
        <v>#REF!</v>
      </c>
      <c r="AH8" s="15" t="e">
        <f t="shared" si="32"/>
        <v>#REF!</v>
      </c>
      <c r="AI8" s="15" t="e">
        <f t="shared" si="33"/>
        <v>#REF!</v>
      </c>
      <c r="AJ8" s="15" t="e">
        <f t="shared" si="34"/>
        <v>#REF!</v>
      </c>
      <c r="AK8" s="11">
        <v>1</v>
      </c>
      <c r="AL8" s="12">
        <v>1</v>
      </c>
      <c r="AM8" s="12">
        <v>1388</v>
      </c>
      <c r="AN8" s="12" t="e">
        <f>#REF!</f>
        <v>#REF!</v>
      </c>
      <c r="AO8" s="12" t="e">
        <f>#REF!</f>
        <v>#REF!</v>
      </c>
      <c r="AP8" s="12" t="e">
        <f>#REF!</f>
        <v>#REF!</v>
      </c>
      <c r="AQ8" s="13" t="e">
        <f t="shared" si="35"/>
        <v>#REF!</v>
      </c>
      <c r="AR8" s="14" t="e">
        <f t="shared" si="36"/>
        <v>#REF!</v>
      </c>
      <c r="AS8" s="8" t="e">
        <f t="shared" si="37"/>
        <v>#REF!</v>
      </c>
      <c r="AT8" s="7" t="e">
        <f t="shared" si="38"/>
        <v>#REF!</v>
      </c>
      <c r="AU8" s="7" t="e">
        <f t="shared" si="39"/>
        <v>#REF!</v>
      </c>
      <c r="AV8" s="7" t="e">
        <f t="shared" si="40"/>
        <v>#REF!</v>
      </c>
      <c r="AW8" s="7" t="e">
        <f t="shared" si="41"/>
        <v>#REF!</v>
      </c>
      <c r="AX8" s="7" t="e">
        <f t="shared" si="42"/>
        <v>#REF!</v>
      </c>
      <c r="AY8" s="7" t="e">
        <f t="shared" si="43"/>
        <v>#REF!</v>
      </c>
      <c r="AZ8" s="15" t="e">
        <f t="shared" si="44"/>
        <v>#REF!</v>
      </c>
      <c r="BA8" s="15" t="e">
        <f t="shared" si="45"/>
        <v>#REF!</v>
      </c>
      <c r="BB8" s="15" t="e">
        <f t="shared" si="46"/>
        <v>#REF!</v>
      </c>
      <c r="BC8" s="16" t="e">
        <f t="shared" si="47"/>
        <v>#REF!</v>
      </c>
      <c r="BD8" s="17" t="e">
        <f t="shared" si="48"/>
        <v>#REF!</v>
      </c>
      <c r="BE8" s="18" t="e">
        <f t="shared" si="49"/>
        <v>#REF!</v>
      </c>
      <c r="BF8" s="19">
        <v>2</v>
      </c>
      <c r="BG8" s="20" t="e">
        <f t="shared" si="50"/>
        <v>#REF!</v>
      </c>
      <c r="BH8" s="18" t="e">
        <f t="shared" si="51"/>
        <v>#REF!</v>
      </c>
      <c r="BI8" s="18" t="e">
        <f t="shared" si="52"/>
        <v>#REF!</v>
      </c>
      <c r="BJ8" s="21" t="e">
        <f t="shared" si="53"/>
        <v>#REF!</v>
      </c>
      <c r="BK8" s="21" t="e">
        <f t="shared" si="54"/>
        <v>#REF!</v>
      </c>
      <c r="BL8" s="21" t="e">
        <f t="shared" si="55"/>
        <v>#REF!</v>
      </c>
      <c r="BM8" s="22" t="e">
        <f t="shared" si="56"/>
        <v>#REF!</v>
      </c>
      <c r="BN8" s="22">
        <v>1</v>
      </c>
      <c r="BO8" s="23">
        <f t="shared" si="57"/>
        <v>0.5</v>
      </c>
      <c r="BP8" s="24" t="e">
        <f t="shared" si="58"/>
        <v>#REF!</v>
      </c>
      <c r="BQ8" s="24" t="e">
        <f t="shared" si="59"/>
        <v>#REF!</v>
      </c>
      <c r="BR8" s="24" t="e">
        <f t="shared" si="60"/>
        <v>#REF!</v>
      </c>
      <c r="BS8" s="21" t="e">
        <f t="shared" si="61"/>
        <v>#REF!</v>
      </c>
      <c r="BT8" s="22" t="e">
        <f t="shared" si="62"/>
        <v>#REF!</v>
      </c>
      <c r="BU8" s="19">
        <v>2</v>
      </c>
      <c r="BV8" s="20" t="e">
        <f t="shared" si="63"/>
        <v>#REF!</v>
      </c>
      <c r="BW8" s="18" t="e">
        <f t="shared" si="64"/>
        <v>#REF!</v>
      </c>
      <c r="BX8" s="18" t="e">
        <f t="shared" si="65"/>
        <v>#REF!</v>
      </c>
      <c r="BY8" s="21" t="e">
        <f t="shared" si="66"/>
        <v>#REF!</v>
      </c>
      <c r="BZ8" s="21" t="e">
        <f t="shared" si="67"/>
        <v>#REF!</v>
      </c>
      <c r="CA8" s="21" t="e">
        <f t="shared" si="68"/>
        <v>#REF!</v>
      </c>
      <c r="CB8" s="22" t="e">
        <f t="shared" si="69"/>
        <v>#REF!</v>
      </c>
      <c r="CC8" s="22">
        <v>1</v>
      </c>
      <c r="CD8" s="23">
        <f t="shared" si="70"/>
        <v>0.5</v>
      </c>
      <c r="CE8" s="25" t="e">
        <f t="shared" si="71"/>
        <v>#REF!</v>
      </c>
      <c r="CF8" s="25" t="e">
        <f t="shared" si="72"/>
        <v>#REF!</v>
      </c>
      <c r="CG8" s="25" t="e">
        <f t="shared" si="73"/>
        <v>#REF!</v>
      </c>
      <c r="CH8" s="21" t="e">
        <f t="shared" si="74"/>
        <v>#REF!</v>
      </c>
      <c r="CI8" s="21" t="e">
        <f t="shared" si="75"/>
        <v>#REF!</v>
      </c>
      <c r="CJ8" s="26" t="e">
        <f t="shared" si="76"/>
        <v>#REF!</v>
      </c>
      <c r="CK8" s="26" t="e">
        <f t="shared" si="77"/>
        <v>#REF!</v>
      </c>
      <c r="CL8" s="27" t="e">
        <f t="shared" si="78"/>
        <v>#REF!</v>
      </c>
      <c r="CM8" s="19">
        <v>2</v>
      </c>
      <c r="CN8" s="20" t="e">
        <f t="shared" si="79"/>
        <v>#REF!</v>
      </c>
      <c r="CO8" s="18" t="e">
        <f t="shared" si="80"/>
        <v>#REF!</v>
      </c>
      <c r="CP8" s="18" t="e">
        <f t="shared" si="81"/>
        <v>#REF!</v>
      </c>
      <c r="CQ8" s="21" t="e">
        <f t="shared" si="82"/>
        <v>#REF!</v>
      </c>
      <c r="CR8" s="21" t="e">
        <f t="shared" si="83"/>
        <v>#REF!</v>
      </c>
      <c r="CS8" s="21" t="e">
        <f t="shared" si="84"/>
        <v>#REF!</v>
      </c>
      <c r="CT8" s="22" t="e">
        <f t="shared" si="85"/>
        <v>#REF!</v>
      </c>
      <c r="CU8" s="22">
        <v>1</v>
      </c>
      <c r="CV8" s="23">
        <f t="shared" si="86"/>
        <v>0.5</v>
      </c>
      <c r="CW8" s="25" t="e">
        <f t="shared" si="87"/>
        <v>#REF!</v>
      </c>
      <c r="CX8" s="25" t="e">
        <f t="shared" si="88"/>
        <v>#REF!</v>
      </c>
      <c r="CY8" s="25" t="e">
        <f t="shared" si="89"/>
        <v>#REF!</v>
      </c>
      <c r="CZ8" s="21" t="e">
        <f t="shared" si="90"/>
        <v>#REF!</v>
      </c>
      <c r="DA8" s="21" t="e">
        <f t="shared" si="91"/>
        <v>#REF!</v>
      </c>
      <c r="DB8" s="26" t="e">
        <f t="shared" si="92"/>
        <v>#REF!</v>
      </c>
      <c r="DC8" s="26" t="e">
        <f t="shared" si="93"/>
        <v>#REF!</v>
      </c>
      <c r="DD8" s="27" t="e">
        <f t="shared" si="94"/>
        <v>#REF!</v>
      </c>
      <c r="DE8" s="19">
        <v>2</v>
      </c>
      <c r="DF8" s="20" t="e">
        <f t="shared" si="95"/>
        <v>#REF!</v>
      </c>
      <c r="DG8" s="18" t="e">
        <f t="shared" si="96"/>
        <v>#REF!</v>
      </c>
      <c r="DH8" s="18" t="e">
        <f t="shared" si="97"/>
        <v>#REF!</v>
      </c>
      <c r="DI8" s="21" t="e">
        <f t="shared" si="98"/>
        <v>#REF!</v>
      </c>
      <c r="DJ8" s="21" t="e">
        <f t="shared" si="99"/>
        <v>#REF!</v>
      </c>
      <c r="DK8" s="21" t="e">
        <f t="shared" si="100"/>
        <v>#REF!</v>
      </c>
      <c r="DL8" s="22" t="e">
        <f t="shared" si="101"/>
        <v>#REF!</v>
      </c>
      <c r="DM8" s="22">
        <v>1</v>
      </c>
      <c r="DN8" s="23">
        <f t="shared" si="102"/>
        <v>0.5</v>
      </c>
      <c r="DO8" s="25" t="e">
        <f t="shared" si="103"/>
        <v>#REF!</v>
      </c>
      <c r="DP8" s="25" t="e">
        <f t="shared" si="104"/>
        <v>#REF!</v>
      </c>
      <c r="DQ8" s="25" t="e">
        <f t="shared" si="105"/>
        <v>#REF!</v>
      </c>
      <c r="DR8" s="21" t="e">
        <f t="shared" si="106"/>
        <v>#REF!</v>
      </c>
      <c r="DS8" s="21" t="e">
        <f t="shared" si="107"/>
        <v>#REF!</v>
      </c>
      <c r="DT8" s="26" t="e">
        <f t="shared" si="108"/>
        <v>#REF!</v>
      </c>
      <c r="DU8" s="26" t="e">
        <f t="shared" si="109"/>
        <v>#REF!</v>
      </c>
      <c r="DV8" s="27" t="e">
        <f t="shared" si="110"/>
        <v>#REF!</v>
      </c>
      <c r="DW8" s="28" t="e">
        <f t="shared" si="111"/>
        <v>#REF!</v>
      </c>
      <c r="DX8" s="9" t="e">
        <f t="shared" si="112"/>
        <v>#REF!</v>
      </c>
      <c r="DY8" s="29" t="e">
        <f t="shared" si="113"/>
        <v>#REF!</v>
      </c>
      <c r="DZ8" s="30" t="e">
        <f>IF(Sheet3!C3=#REF!,DW8,P8)</f>
        <v>#REF!</v>
      </c>
      <c r="EA8" s="31" t="e">
        <f>IF(Sheet3!C3=#REF!,DX8,Q8)</f>
        <v>#REF!</v>
      </c>
      <c r="EB8" s="32" t="e">
        <f>IF(Sheet3!C3=#REF!,DY8,R8)</f>
        <v>#REF!</v>
      </c>
      <c r="EC8" s="33" t="e">
        <f t="shared" si="114"/>
        <v>#REF!</v>
      </c>
      <c r="ED8" s="34" t="e">
        <f t="shared" si="115"/>
        <v>#REF!</v>
      </c>
      <c r="EE8" s="34" t="e">
        <f t="shared" si="116"/>
        <v>#REF!</v>
      </c>
      <c r="EF8" s="35" t="e">
        <f t="shared" si="117"/>
        <v>#REF!</v>
      </c>
      <c r="EG8" s="35" t="e">
        <f t="shared" si="118"/>
        <v>#REF!</v>
      </c>
      <c r="EH8" s="35" t="e">
        <f t="shared" si="119"/>
        <v>#REF!</v>
      </c>
      <c r="EI8" s="36" t="e">
        <f t="shared" si="120"/>
        <v>#REF!</v>
      </c>
      <c r="EJ8" s="36" t="e">
        <f t="shared" si="121"/>
        <v>#REF!</v>
      </c>
      <c r="EK8" s="36" t="e">
        <f t="shared" si="122"/>
        <v>#REF!</v>
      </c>
      <c r="EL8" s="36" t="e">
        <f t="shared" si="123"/>
        <v>#REF!</v>
      </c>
      <c r="EM8" s="37">
        <v>2</v>
      </c>
      <c r="EN8" s="38" t="e">
        <f t="shared" si="124"/>
        <v>#REF!</v>
      </c>
      <c r="EO8" s="38" t="e">
        <f t="shared" si="125"/>
        <v>#REF!</v>
      </c>
      <c r="EP8" s="38" t="e">
        <f t="shared" si="126"/>
        <v>#REF!</v>
      </c>
      <c r="EQ8" s="36" t="e">
        <f t="shared" si="127"/>
        <v>#REF!</v>
      </c>
      <c r="ER8" s="39" t="e">
        <f t="shared" si="128"/>
        <v>#REF!</v>
      </c>
      <c r="ES8" s="40" t="e">
        <f>IF(Sheet3!D3=#REF!,EN8,DZ8)</f>
        <v>#REF!</v>
      </c>
      <c r="ET8" s="41" t="e">
        <f>IF(Sheet3!D3=#REF!,EO8,EA8)</f>
        <v>#REF!</v>
      </c>
      <c r="EU8" s="42" t="e">
        <f>IF(Sheet3!D3=#REF!,EP8,EB8)</f>
        <v>#REF!</v>
      </c>
      <c r="EV8" s="73">
        <v>0</v>
      </c>
      <c r="EW8" s="74">
        <v>0</v>
      </c>
      <c r="EX8" s="75">
        <v>0</v>
      </c>
      <c r="EY8" s="40" t="e">
        <f>IF(Sheet3!D8=#REF!,EV8,Sheet1!AM38)</f>
        <v>#REF!</v>
      </c>
      <c r="EZ8" s="40" t="e">
        <f>IF(Sheet3!D8=#REF!,EW8,ET8+Sheet1!AN38)</f>
        <v>#REF!</v>
      </c>
      <c r="FA8" s="40" t="e">
        <f>IF(Sheet3!D8=#REF!,EX8,Sheet1!AO38)</f>
        <v>#REF!</v>
      </c>
      <c r="FB8" s="46" t="e">
        <f t="shared" si="129"/>
        <v>#REF!</v>
      </c>
      <c r="FC8" s="34" t="e">
        <f t="shared" si="130"/>
        <v>#REF!</v>
      </c>
      <c r="FD8" s="34" t="e">
        <f t="shared" si="131"/>
        <v>#REF!</v>
      </c>
      <c r="FE8" s="35" t="e">
        <f t="shared" si="132"/>
        <v>#REF!</v>
      </c>
      <c r="FF8" s="35" t="e">
        <f t="shared" si="133"/>
        <v>#REF!</v>
      </c>
      <c r="FG8" s="35" t="e">
        <f t="shared" si="134"/>
        <v>#REF!</v>
      </c>
      <c r="FH8" s="36" t="e">
        <f t="shared" si="135"/>
        <v>#REF!</v>
      </c>
      <c r="FI8" s="36" t="e">
        <f t="shared" si="136"/>
        <v>#REF!</v>
      </c>
      <c r="FJ8" s="36" t="e">
        <f t="shared" si="137"/>
        <v>#REF!</v>
      </c>
      <c r="FK8" s="36" t="e">
        <f t="shared" si="138"/>
        <v>#REF!</v>
      </c>
      <c r="FL8" s="37">
        <v>3</v>
      </c>
      <c r="FM8" s="9" t="e">
        <f t="shared" si="139"/>
        <v>#REF!</v>
      </c>
      <c r="FN8" s="9" t="e">
        <f t="shared" si="140"/>
        <v>#REF!</v>
      </c>
      <c r="FO8" s="9" t="e">
        <f t="shared" si="141"/>
        <v>#REF!</v>
      </c>
      <c r="FP8" s="36" t="e">
        <f t="shared" si="142"/>
        <v>#REF!</v>
      </c>
      <c r="FQ8" s="47" t="e">
        <f t="shared" si="143"/>
        <v>#REF!</v>
      </c>
      <c r="FR8" s="46" t="e">
        <f t="shared" si="144"/>
        <v>#REF!</v>
      </c>
      <c r="FS8" s="34" t="e">
        <f t="shared" si="145"/>
        <v>#REF!</v>
      </c>
      <c r="FT8" s="34" t="e">
        <f t="shared" si="146"/>
        <v>#REF!</v>
      </c>
      <c r="FU8" s="35" t="e">
        <f t="shared" si="147"/>
        <v>#REF!</v>
      </c>
      <c r="FV8" s="35" t="e">
        <f t="shared" si="148"/>
        <v>#REF!</v>
      </c>
      <c r="FW8" s="35" t="e">
        <f t="shared" si="149"/>
        <v>#REF!</v>
      </c>
      <c r="FX8" s="36" t="e">
        <f t="shared" si="150"/>
        <v>#REF!</v>
      </c>
      <c r="FY8" s="36" t="e">
        <f t="shared" si="151"/>
        <v>#REF!</v>
      </c>
      <c r="FZ8" s="36" t="e">
        <f t="shared" si="152"/>
        <v>#REF!</v>
      </c>
      <c r="GA8" s="36" t="e">
        <f t="shared" si="153"/>
        <v>#REF!</v>
      </c>
      <c r="GB8" s="37">
        <v>2</v>
      </c>
      <c r="GC8" s="9" t="e">
        <f t="shared" si="154"/>
        <v>#REF!</v>
      </c>
      <c r="GD8" s="9" t="e">
        <f t="shared" si="155"/>
        <v>#REF!</v>
      </c>
      <c r="GE8" s="9" t="e">
        <f t="shared" si="156"/>
        <v>#REF!</v>
      </c>
      <c r="GF8" s="36" t="e">
        <f t="shared" si="157"/>
        <v>#REF!</v>
      </c>
      <c r="GG8" s="39" t="e">
        <f t="shared" si="158"/>
        <v>#REF!</v>
      </c>
      <c r="GH8" s="48" t="e">
        <f>IF(OR(Sheet3!F2=#REF!,Sheet3!F3=#REF!),FM8,0)</f>
        <v>#REF!</v>
      </c>
      <c r="GI8" s="48" t="e">
        <f>IF(OR(Sheet3!F2=#REF!,Sheet3!F3=#REF!),FN8,0)</f>
        <v>#REF!</v>
      </c>
      <c r="GJ8" s="49" t="e">
        <f>IF(OR(Sheet3!F2=#REF!,Sheet3!F3=#REF!),FO8,0)</f>
        <v>#REF!</v>
      </c>
      <c r="GK8" s="76" t="e">
        <f>IF(Sheet3!F4=#REF!,GC8,0)</f>
        <v>#REF!</v>
      </c>
      <c r="GL8" s="77" t="e">
        <f>IF(Sheet3!F4=#REF!,GD8,0)</f>
        <v>#REF!</v>
      </c>
      <c r="GM8" s="78" t="e">
        <f>IF(Sheet3!F4=#REF!,GE8,0)</f>
        <v>#REF!</v>
      </c>
      <c r="GN8" s="53" t="e">
        <f>IF(OR(Sheet3!F5=#REF!,Sheet3!F6=#REF!,Sheet3!F7=#REF!),EY8,0)</f>
        <v>#REF!</v>
      </c>
      <c r="GO8" s="54" t="e">
        <f>IF(OR(Sheet3!F5=#REF!,Sheet3!F6=#REF!,Sheet3!F7=#REF!),EZ8,0)</f>
        <v>#REF!</v>
      </c>
      <c r="GP8" s="55" t="e">
        <f>IF(OR(Sheet3!F5=#REF!,Sheet3!F6=#REF!,Sheet3!F7=#REF!),FA8,0)</f>
        <v>#REF!</v>
      </c>
      <c r="GQ8" s="56" t="e">
        <f t="shared" si="159"/>
        <v>#REF!</v>
      </c>
      <c r="GR8" s="57" t="e">
        <f t="shared" si="160"/>
        <v>#REF!</v>
      </c>
      <c r="GS8" s="58" t="e">
        <f t="shared" si="161"/>
        <v>#REF!</v>
      </c>
      <c r="GT8" s="40" t="e">
        <f>IF(GO13&gt;0,GQ8,EY8)</f>
        <v>#REF!</v>
      </c>
      <c r="GU8" s="41" t="e">
        <f>IF(GO13&gt;0,GR8,EZ8)</f>
        <v>#REF!</v>
      </c>
      <c r="GV8" s="59" t="e">
        <f>IF(GO13&gt;0,GS8,FA8)</f>
        <v>#REF!</v>
      </c>
      <c r="GW8" s="46" t="e">
        <f t="shared" si="162"/>
        <v>#REF!</v>
      </c>
      <c r="GX8" s="34" t="e">
        <f t="shared" si="163"/>
        <v>#REF!</v>
      </c>
      <c r="GY8" s="34" t="e">
        <f t="shared" si="164"/>
        <v>#REF!</v>
      </c>
      <c r="GZ8" s="35" t="e">
        <f t="shared" si="165"/>
        <v>#REF!</v>
      </c>
      <c r="HA8" s="35" t="e">
        <f t="shared" si="166"/>
        <v>#REF!</v>
      </c>
      <c r="HB8" s="35" t="e">
        <f t="shared" si="167"/>
        <v>#REF!</v>
      </c>
      <c r="HC8" s="36" t="e">
        <f t="shared" si="168"/>
        <v>#REF!</v>
      </c>
      <c r="HD8" s="36" t="e">
        <f t="shared" si="169"/>
        <v>#REF!</v>
      </c>
      <c r="HE8" s="36" t="e">
        <f t="shared" si="170"/>
        <v>#REF!</v>
      </c>
      <c r="HF8" s="36" t="e">
        <f t="shared" si="171"/>
        <v>#REF!</v>
      </c>
      <c r="HG8" s="37">
        <v>3</v>
      </c>
      <c r="HH8" s="60" t="e">
        <f t="shared" si="172"/>
        <v>#REF!</v>
      </c>
      <c r="HI8" s="60" t="e">
        <f t="shared" si="173"/>
        <v>#REF!</v>
      </c>
      <c r="HJ8" s="60" t="e">
        <f t="shared" si="174"/>
        <v>#REF!</v>
      </c>
      <c r="HK8" s="36" t="e">
        <f t="shared" si="175"/>
        <v>#REF!</v>
      </c>
      <c r="HL8" s="39" t="e">
        <f t="shared" si="176"/>
        <v>#REF!</v>
      </c>
      <c r="HM8" s="61" t="e">
        <f>IF(Sheet3!D7=#REF!,HH8,GT8)</f>
        <v>#REF!</v>
      </c>
      <c r="HN8" s="62" t="e">
        <f>IF(Sheet3!D7=#REF!,HI8,GU8)</f>
        <v>#REF!</v>
      </c>
      <c r="HO8" s="63" t="e">
        <f>IF(Sheet3!D7=#REF!,HJ8,GV8)</f>
        <v>#REF!</v>
      </c>
    </row>
    <row r="9" spans="1:247" ht="24.75" thickBot="1" x14ac:dyDescent="0.65">
      <c r="A9" s="6" t="e">
        <f>#REF!</f>
        <v>#REF!</v>
      </c>
      <c r="B9" s="7" t="e">
        <f>#REF!</f>
        <v>#REF!</v>
      </c>
      <c r="C9" s="7" t="e">
        <f>#REF!</f>
        <v>#REF!</v>
      </c>
      <c r="D9" s="7" t="e">
        <f>#REF!</f>
        <v>#REF!</v>
      </c>
      <c r="E9" s="7" t="e">
        <f>#REF!</f>
        <v>#REF!</v>
      </c>
      <c r="F9" s="7" t="e">
        <f>#REF!</f>
        <v>#REF!</v>
      </c>
      <c r="G9" s="7" t="e">
        <f t="shared" si="11"/>
        <v>#REF!</v>
      </c>
      <c r="H9" s="8" t="e">
        <f t="shared" si="12"/>
        <v>#REF!</v>
      </c>
      <c r="I9" s="8" t="e">
        <f t="shared" si="13"/>
        <v>#REF!</v>
      </c>
      <c r="J9" s="7" t="e">
        <f t="shared" si="14"/>
        <v>#REF!</v>
      </c>
      <c r="K9" s="7" t="e">
        <f t="shared" si="15"/>
        <v>#REF!</v>
      </c>
      <c r="L9" s="7" t="e">
        <f t="shared" si="16"/>
        <v>#REF!</v>
      </c>
      <c r="M9" s="7" t="e">
        <f t="shared" si="17"/>
        <v>#REF!</v>
      </c>
      <c r="N9" s="7" t="e">
        <f t="shared" si="18"/>
        <v>#REF!</v>
      </c>
      <c r="O9" s="7" t="e">
        <f t="shared" si="19"/>
        <v>#REF!</v>
      </c>
      <c r="P9" s="9" t="e">
        <f t="shared" si="20"/>
        <v>#REF!</v>
      </c>
      <c r="Q9" s="9" t="e">
        <f t="shared" si="21"/>
        <v>#REF!</v>
      </c>
      <c r="R9" s="10" t="e">
        <f t="shared" si="22"/>
        <v>#REF!</v>
      </c>
      <c r="S9" s="11" t="e">
        <f>#REF!</f>
        <v>#REF!</v>
      </c>
      <c r="T9" s="12" t="e">
        <f>#REF!</f>
        <v>#REF!</v>
      </c>
      <c r="U9" s="12" t="e">
        <f>#REF!</f>
        <v>#REF!</v>
      </c>
      <c r="V9" s="12">
        <v>1</v>
      </c>
      <c r="W9" s="12">
        <v>1</v>
      </c>
      <c r="X9" s="12">
        <v>1388</v>
      </c>
      <c r="Y9" s="13" t="e">
        <f t="shared" si="23"/>
        <v>#REF!</v>
      </c>
      <c r="Z9" s="14" t="e">
        <f t="shared" si="24"/>
        <v>#REF!</v>
      </c>
      <c r="AA9" s="8" t="e">
        <f t="shared" si="25"/>
        <v>#REF!</v>
      </c>
      <c r="AB9" s="7" t="e">
        <f t="shared" si="26"/>
        <v>#REF!</v>
      </c>
      <c r="AC9" s="7" t="e">
        <f t="shared" si="27"/>
        <v>#REF!</v>
      </c>
      <c r="AD9" s="7" t="e">
        <f t="shared" si="28"/>
        <v>#REF!</v>
      </c>
      <c r="AE9" s="7" t="e">
        <f t="shared" si="29"/>
        <v>#REF!</v>
      </c>
      <c r="AF9" s="7" t="e">
        <f t="shared" si="30"/>
        <v>#REF!</v>
      </c>
      <c r="AG9" s="7" t="e">
        <f t="shared" si="31"/>
        <v>#REF!</v>
      </c>
      <c r="AH9" s="15" t="e">
        <f t="shared" si="32"/>
        <v>#REF!</v>
      </c>
      <c r="AI9" s="15" t="e">
        <f t="shared" si="33"/>
        <v>#REF!</v>
      </c>
      <c r="AJ9" s="15" t="e">
        <f t="shared" si="34"/>
        <v>#REF!</v>
      </c>
      <c r="AK9" s="11">
        <v>1</v>
      </c>
      <c r="AL9" s="12">
        <v>1</v>
      </c>
      <c r="AM9" s="12">
        <v>1388</v>
      </c>
      <c r="AN9" s="12" t="e">
        <f>#REF!</f>
        <v>#REF!</v>
      </c>
      <c r="AO9" s="12" t="e">
        <f>#REF!</f>
        <v>#REF!</v>
      </c>
      <c r="AP9" s="12" t="e">
        <f>#REF!</f>
        <v>#REF!</v>
      </c>
      <c r="AQ9" s="13" t="e">
        <f t="shared" si="35"/>
        <v>#REF!</v>
      </c>
      <c r="AR9" s="14" t="e">
        <f t="shared" si="36"/>
        <v>#REF!</v>
      </c>
      <c r="AS9" s="8" t="e">
        <f t="shared" si="37"/>
        <v>#REF!</v>
      </c>
      <c r="AT9" s="7" t="e">
        <f t="shared" si="38"/>
        <v>#REF!</v>
      </c>
      <c r="AU9" s="7" t="e">
        <f t="shared" si="39"/>
        <v>#REF!</v>
      </c>
      <c r="AV9" s="7" t="e">
        <f t="shared" si="40"/>
        <v>#REF!</v>
      </c>
      <c r="AW9" s="7" t="e">
        <f t="shared" si="41"/>
        <v>#REF!</v>
      </c>
      <c r="AX9" s="7" t="e">
        <f t="shared" si="42"/>
        <v>#REF!</v>
      </c>
      <c r="AY9" s="7" t="e">
        <f t="shared" si="43"/>
        <v>#REF!</v>
      </c>
      <c r="AZ9" s="15" t="e">
        <f t="shared" si="44"/>
        <v>#REF!</v>
      </c>
      <c r="BA9" s="15" t="e">
        <f t="shared" si="45"/>
        <v>#REF!</v>
      </c>
      <c r="BB9" s="15" t="e">
        <f t="shared" si="46"/>
        <v>#REF!</v>
      </c>
      <c r="BC9" s="16" t="e">
        <f t="shared" si="47"/>
        <v>#REF!</v>
      </c>
      <c r="BD9" s="17" t="e">
        <f t="shared" si="48"/>
        <v>#REF!</v>
      </c>
      <c r="BE9" s="18" t="e">
        <f t="shared" si="49"/>
        <v>#REF!</v>
      </c>
      <c r="BF9" s="19">
        <v>2</v>
      </c>
      <c r="BG9" s="20" t="e">
        <f t="shared" si="50"/>
        <v>#REF!</v>
      </c>
      <c r="BH9" s="18" t="e">
        <f t="shared" si="51"/>
        <v>#REF!</v>
      </c>
      <c r="BI9" s="18" t="e">
        <f t="shared" si="52"/>
        <v>#REF!</v>
      </c>
      <c r="BJ9" s="21" t="e">
        <f t="shared" si="53"/>
        <v>#REF!</v>
      </c>
      <c r="BK9" s="21" t="e">
        <f t="shared" si="54"/>
        <v>#REF!</v>
      </c>
      <c r="BL9" s="21" t="e">
        <f t="shared" si="55"/>
        <v>#REF!</v>
      </c>
      <c r="BM9" s="22" t="e">
        <f t="shared" si="56"/>
        <v>#REF!</v>
      </c>
      <c r="BN9" s="22">
        <v>1</v>
      </c>
      <c r="BO9" s="23">
        <f t="shared" si="57"/>
        <v>0.5</v>
      </c>
      <c r="BP9" s="24" t="e">
        <f t="shared" si="58"/>
        <v>#REF!</v>
      </c>
      <c r="BQ9" s="24" t="e">
        <f t="shared" si="59"/>
        <v>#REF!</v>
      </c>
      <c r="BR9" s="24" t="e">
        <f t="shared" si="60"/>
        <v>#REF!</v>
      </c>
      <c r="BS9" s="21" t="e">
        <f t="shared" si="61"/>
        <v>#REF!</v>
      </c>
      <c r="BT9" s="22" t="e">
        <f t="shared" si="62"/>
        <v>#REF!</v>
      </c>
      <c r="BU9" s="19">
        <v>2</v>
      </c>
      <c r="BV9" s="20" t="e">
        <f t="shared" si="63"/>
        <v>#REF!</v>
      </c>
      <c r="BW9" s="18" t="e">
        <f t="shared" si="64"/>
        <v>#REF!</v>
      </c>
      <c r="BX9" s="18" t="e">
        <f t="shared" si="65"/>
        <v>#REF!</v>
      </c>
      <c r="BY9" s="21" t="e">
        <f t="shared" si="66"/>
        <v>#REF!</v>
      </c>
      <c r="BZ9" s="21" t="e">
        <f t="shared" si="67"/>
        <v>#REF!</v>
      </c>
      <c r="CA9" s="21" t="e">
        <f t="shared" si="68"/>
        <v>#REF!</v>
      </c>
      <c r="CB9" s="22" t="e">
        <f t="shared" si="69"/>
        <v>#REF!</v>
      </c>
      <c r="CC9" s="22">
        <v>1</v>
      </c>
      <c r="CD9" s="23">
        <f t="shared" si="70"/>
        <v>0.5</v>
      </c>
      <c r="CE9" s="25" t="e">
        <f t="shared" si="71"/>
        <v>#REF!</v>
      </c>
      <c r="CF9" s="25" t="e">
        <f t="shared" si="72"/>
        <v>#REF!</v>
      </c>
      <c r="CG9" s="25" t="e">
        <f t="shared" si="73"/>
        <v>#REF!</v>
      </c>
      <c r="CH9" s="21" t="e">
        <f t="shared" si="74"/>
        <v>#REF!</v>
      </c>
      <c r="CI9" s="21" t="e">
        <f t="shared" si="75"/>
        <v>#REF!</v>
      </c>
      <c r="CJ9" s="26" t="e">
        <f t="shared" si="76"/>
        <v>#REF!</v>
      </c>
      <c r="CK9" s="26" t="e">
        <f t="shared" si="77"/>
        <v>#REF!</v>
      </c>
      <c r="CL9" s="27" t="e">
        <f t="shared" si="78"/>
        <v>#REF!</v>
      </c>
      <c r="CM9" s="19">
        <v>2</v>
      </c>
      <c r="CN9" s="20" t="e">
        <f t="shared" si="79"/>
        <v>#REF!</v>
      </c>
      <c r="CO9" s="18" t="e">
        <f t="shared" si="80"/>
        <v>#REF!</v>
      </c>
      <c r="CP9" s="18" t="e">
        <f t="shared" si="81"/>
        <v>#REF!</v>
      </c>
      <c r="CQ9" s="21" t="e">
        <f t="shared" si="82"/>
        <v>#REF!</v>
      </c>
      <c r="CR9" s="21" t="e">
        <f t="shared" si="83"/>
        <v>#REF!</v>
      </c>
      <c r="CS9" s="21" t="e">
        <f t="shared" si="84"/>
        <v>#REF!</v>
      </c>
      <c r="CT9" s="22" t="e">
        <f t="shared" si="85"/>
        <v>#REF!</v>
      </c>
      <c r="CU9" s="22">
        <v>1</v>
      </c>
      <c r="CV9" s="23">
        <f t="shared" si="86"/>
        <v>0.5</v>
      </c>
      <c r="CW9" s="25" t="e">
        <f t="shared" si="87"/>
        <v>#REF!</v>
      </c>
      <c r="CX9" s="25" t="e">
        <f t="shared" si="88"/>
        <v>#REF!</v>
      </c>
      <c r="CY9" s="25" t="e">
        <f t="shared" si="89"/>
        <v>#REF!</v>
      </c>
      <c r="CZ9" s="21" t="e">
        <f t="shared" si="90"/>
        <v>#REF!</v>
      </c>
      <c r="DA9" s="21" t="e">
        <f t="shared" si="91"/>
        <v>#REF!</v>
      </c>
      <c r="DB9" s="26" t="e">
        <f t="shared" si="92"/>
        <v>#REF!</v>
      </c>
      <c r="DC9" s="26" t="e">
        <f t="shared" si="93"/>
        <v>#REF!</v>
      </c>
      <c r="DD9" s="27" t="e">
        <f t="shared" si="94"/>
        <v>#REF!</v>
      </c>
      <c r="DE9" s="19">
        <v>2</v>
      </c>
      <c r="DF9" s="20" t="e">
        <f t="shared" si="95"/>
        <v>#REF!</v>
      </c>
      <c r="DG9" s="18" t="e">
        <f t="shared" si="96"/>
        <v>#REF!</v>
      </c>
      <c r="DH9" s="18" t="e">
        <f t="shared" si="97"/>
        <v>#REF!</v>
      </c>
      <c r="DI9" s="21" t="e">
        <f t="shared" si="98"/>
        <v>#REF!</v>
      </c>
      <c r="DJ9" s="21" t="e">
        <f t="shared" si="99"/>
        <v>#REF!</v>
      </c>
      <c r="DK9" s="21" t="e">
        <f t="shared" si="100"/>
        <v>#REF!</v>
      </c>
      <c r="DL9" s="22" t="e">
        <f t="shared" si="101"/>
        <v>#REF!</v>
      </c>
      <c r="DM9" s="22">
        <v>1</v>
      </c>
      <c r="DN9" s="23">
        <f t="shared" si="102"/>
        <v>0.5</v>
      </c>
      <c r="DO9" s="25" t="e">
        <f t="shared" si="103"/>
        <v>#REF!</v>
      </c>
      <c r="DP9" s="25" t="e">
        <f t="shared" si="104"/>
        <v>#REF!</v>
      </c>
      <c r="DQ9" s="25" t="e">
        <f t="shared" si="105"/>
        <v>#REF!</v>
      </c>
      <c r="DR9" s="21" t="e">
        <f t="shared" si="106"/>
        <v>#REF!</v>
      </c>
      <c r="DS9" s="21" t="e">
        <f t="shared" si="107"/>
        <v>#REF!</v>
      </c>
      <c r="DT9" s="26" t="e">
        <f t="shared" si="108"/>
        <v>#REF!</v>
      </c>
      <c r="DU9" s="26" t="e">
        <f t="shared" si="109"/>
        <v>#REF!</v>
      </c>
      <c r="DV9" s="27" t="e">
        <f t="shared" si="110"/>
        <v>#REF!</v>
      </c>
      <c r="DW9" s="28" t="e">
        <f t="shared" si="111"/>
        <v>#REF!</v>
      </c>
      <c r="DX9" s="9" t="e">
        <f t="shared" si="112"/>
        <v>#REF!</v>
      </c>
      <c r="DY9" s="29" t="e">
        <f t="shared" si="113"/>
        <v>#REF!</v>
      </c>
      <c r="DZ9" s="30" t="e">
        <f>IF(Sheet3!C3=#REF!,DW9,P9)</f>
        <v>#REF!</v>
      </c>
      <c r="EA9" s="31" t="e">
        <f>IF(Sheet3!C3=#REF!,DX9,Q9)</f>
        <v>#REF!</v>
      </c>
      <c r="EB9" s="32" t="e">
        <f>IF(Sheet3!C3=#REF!,DY9,R9)</f>
        <v>#REF!</v>
      </c>
      <c r="EC9" s="33" t="e">
        <f t="shared" si="114"/>
        <v>#REF!</v>
      </c>
      <c r="ED9" s="34" t="e">
        <f t="shared" si="115"/>
        <v>#REF!</v>
      </c>
      <c r="EE9" s="34" t="e">
        <f t="shared" si="116"/>
        <v>#REF!</v>
      </c>
      <c r="EF9" s="35" t="e">
        <f t="shared" si="117"/>
        <v>#REF!</v>
      </c>
      <c r="EG9" s="35" t="e">
        <f t="shared" si="118"/>
        <v>#REF!</v>
      </c>
      <c r="EH9" s="35" t="e">
        <f t="shared" si="119"/>
        <v>#REF!</v>
      </c>
      <c r="EI9" s="36" t="e">
        <f t="shared" si="120"/>
        <v>#REF!</v>
      </c>
      <c r="EJ9" s="36" t="e">
        <f t="shared" si="121"/>
        <v>#REF!</v>
      </c>
      <c r="EK9" s="36" t="e">
        <f t="shared" si="122"/>
        <v>#REF!</v>
      </c>
      <c r="EL9" s="36" t="e">
        <f t="shared" si="123"/>
        <v>#REF!</v>
      </c>
      <c r="EM9" s="37">
        <v>2</v>
      </c>
      <c r="EN9" s="38" t="e">
        <f t="shared" si="124"/>
        <v>#REF!</v>
      </c>
      <c r="EO9" s="38" t="e">
        <f t="shared" si="125"/>
        <v>#REF!</v>
      </c>
      <c r="EP9" s="38" t="e">
        <f t="shared" si="126"/>
        <v>#REF!</v>
      </c>
      <c r="EQ9" s="36" t="e">
        <f t="shared" si="127"/>
        <v>#REF!</v>
      </c>
      <c r="ER9" s="39" t="e">
        <f t="shared" si="128"/>
        <v>#REF!</v>
      </c>
      <c r="ES9" s="30" t="e">
        <f>IF(Sheet3!D3=#REF!,EN9,DZ9)</f>
        <v>#REF!</v>
      </c>
      <c r="ET9" s="31" t="e">
        <f>IF(Sheet3!D3=#REF!,EO9,EA9)</f>
        <v>#REF!</v>
      </c>
      <c r="EU9" s="79" t="e">
        <f>IF(Sheet3!D3=#REF!,EP9,EB9)</f>
        <v>#REF!</v>
      </c>
      <c r="EV9" s="80">
        <v>0</v>
      </c>
      <c r="EW9" s="81">
        <v>0</v>
      </c>
      <c r="EX9" s="82">
        <v>0</v>
      </c>
      <c r="EY9" s="40" t="e">
        <f>IF(Sheet3!D8=#REF!,EV9,Sheet1!AM39)</f>
        <v>#REF!</v>
      </c>
      <c r="EZ9" s="40" t="e">
        <f>IF(Sheet3!D8=#REF!,EW9,ET9+Sheet1!AN39)</f>
        <v>#REF!</v>
      </c>
      <c r="FA9" s="40" t="e">
        <f>IF(Sheet3!D8=#REF!,EX9,Sheet1!AO39)</f>
        <v>#REF!</v>
      </c>
      <c r="FB9" s="46" t="e">
        <f t="shared" si="129"/>
        <v>#REF!</v>
      </c>
      <c r="FC9" s="34" t="e">
        <f t="shared" si="130"/>
        <v>#REF!</v>
      </c>
      <c r="FD9" s="34" t="e">
        <f t="shared" si="131"/>
        <v>#REF!</v>
      </c>
      <c r="FE9" s="35" t="e">
        <f t="shared" si="132"/>
        <v>#REF!</v>
      </c>
      <c r="FF9" s="35" t="e">
        <f t="shared" si="133"/>
        <v>#REF!</v>
      </c>
      <c r="FG9" s="35" t="e">
        <f t="shared" si="134"/>
        <v>#REF!</v>
      </c>
      <c r="FH9" s="36" t="e">
        <f t="shared" si="135"/>
        <v>#REF!</v>
      </c>
      <c r="FI9" s="36" t="e">
        <f t="shared" si="136"/>
        <v>#REF!</v>
      </c>
      <c r="FJ9" s="36" t="e">
        <f t="shared" si="137"/>
        <v>#REF!</v>
      </c>
      <c r="FK9" s="36" t="e">
        <f t="shared" si="138"/>
        <v>#REF!</v>
      </c>
      <c r="FL9" s="37">
        <v>3</v>
      </c>
      <c r="FM9" s="9" t="e">
        <f t="shared" si="139"/>
        <v>#REF!</v>
      </c>
      <c r="FN9" s="9" t="e">
        <f t="shared" si="140"/>
        <v>#REF!</v>
      </c>
      <c r="FO9" s="9" t="e">
        <f t="shared" si="141"/>
        <v>#REF!</v>
      </c>
      <c r="FP9" s="36" t="e">
        <f t="shared" si="142"/>
        <v>#REF!</v>
      </c>
      <c r="FQ9" s="47" t="e">
        <f t="shared" si="143"/>
        <v>#REF!</v>
      </c>
      <c r="FR9" s="46" t="e">
        <f t="shared" si="144"/>
        <v>#REF!</v>
      </c>
      <c r="FS9" s="34" t="e">
        <f t="shared" si="145"/>
        <v>#REF!</v>
      </c>
      <c r="FT9" s="34" t="e">
        <f t="shared" si="146"/>
        <v>#REF!</v>
      </c>
      <c r="FU9" s="35" t="e">
        <f t="shared" si="147"/>
        <v>#REF!</v>
      </c>
      <c r="FV9" s="35" t="e">
        <f t="shared" si="148"/>
        <v>#REF!</v>
      </c>
      <c r="FW9" s="35" t="e">
        <f t="shared" si="149"/>
        <v>#REF!</v>
      </c>
      <c r="FX9" s="36" t="e">
        <f t="shared" si="150"/>
        <v>#REF!</v>
      </c>
      <c r="FY9" s="36" t="e">
        <f t="shared" si="151"/>
        <v>#REF!</v>
      </c>
      <c r="FZ9" s="36" t="e">
        <f t="shared" si="152"/>
        <v>#REF!</v>
      </c>
      <c r="GA9" s="36" t="e">
        <f t="shared" si="153"/>
        <v>#REF!</v>
      </c>
      <c r="GB9" s="37">
        <v>2</v>
      </c>
      <c r="GC9" s="9" t="e">
        <f t="shared" si="154"/>
        <v>#REF!</v>
      </c>
      <c r="GD9" s="9" t="e">
        <f t="shared" si="155"/>
        <v>#REF!</v>
      </c>
      <c r="GE9" s="9" t="e">
        <f t="shared" si="156"/>
        <v>#REF!</v>
      </c>
      <c r="GF9" s="36" t="e">
        <f t="shared" si="157"/>
        <v>#REF!</v>
      </c>
      <c r="GG9" s="39" t="e">
        <f t="shared" si="158"/>
        <v>#REF!</v>
      </c>
      <c r="GH9" s="48" t="e">
        <f>IF(OR(Sheet3!F2=#REF!,Sheet3!F3=#REF!),FM9,0)</f>
        <v>#REF!</v>
      </c>
      <c r="GI9" s="48" t="e">
        <f>IF(OR(Sheet3!F2=#REF!,Sheet3!F3=#REF!),FN9,0)</f>
        <v>#REF!</v>
      </c>
      <c r="GJ9" s="49" t="e">
        <f>IF(OR(Sheet3!F2=#REF!,Sheet3!F3=#REF!),FO9,0)</f>
        <v>#REF!</v>
      </c>
      <c r="GK9" s="83" t="e">
        <f>IF(Sheet3!F4=#REF!,GC9,0)</f>
        <v>#REF!</v>
      </c>
      <c r="GL9" s="84" t="e">
        <f>IF(Sheet3!F4=#REF!,GD9,0)</f>
        <v>#REF!</v>
      </c>
      <c r="GM9" s="85" t="e">
        <f>IF(Sheet3!F4=#REF!,GE9,0)</f>
        <v>#REF!</v>
      </c>
      <c r="GN9" s="53" t="e">
        <f>IF(OR(Sheet3!F5=#REF!,Sheet3!F6=#REF!,Sheet3!F7=#REF!),EY9,0)</f>
        <v>#REF!</v>
      </c>
      <c r="GO9" s="54" t="e">
        <f>IF(OR(Sheet3!F5=#REF!,Sheet3!F6=#REF!,Sheet3!F7=#REF!),EZ9,0)</f>
        <v>#REF!</v>
      </c>
      <c r="GP9" s="55" t="e">
        <f>IF(OR(Sheet3!F5=#REF!,Sheet3!F6=#REF!,Sheet3!F7=#REF!),FA9,0)</f>
        <v>#REF!</v>
      </c>
      <c r="GQ9" s="56" t="e">
        <f t="shared" si="159"/>
        <v>#REF!</v>
      </c>
      <c r="GR9" s="57" t="e">
        <f t="shared" si="160"/>
        <v>#REF!</v>
      </c>
      <c r="GS9" s="58" t="e">
        <f t="shared" si="161"/>
        <v>#REF!</v>
      </c>
      <c r="GT9" s="40" t="e">
        <f>IF(GO13&gt;0,GQ9,EY9)</f>
        <v>#REF!</v>
      </c>
      <c r="GU9" s="41" t="e">
        <f>IF(GO13&gt;0,GR9,EZ9)</f>
        <v>#REF!</v>
      </c>
      <c r="GV9" s="59" t="e">
        <f>IF(GO13&gt;0,GS9,FA9)</f>
        <v>#REF!</v>
      </c>
      <c r="GW9" s="46" t="e">
        <f t="shared" si="162"/>
        <v>#REF!</v>
      </c>
      <c r="GX9" s="34" t="e">
        <f t="shared" si="163"/>
        <v>#REF!</v>
      </c>
      <c r="GY9" s="34" t="e">
        <f t="shared" si="164"/>
        <v>#REF!</v>
      </c>
      <c r="GZ9" s="35" t="e">
        <f t="shared" si="165"/>
        <v>#REF!</v>
      </c>
      <c r="HA9" s="35" t="e">
        <f t="shared" si="166"/>
        <v>#REF!</v>
      </c>
      <c r="HB9" s="35" t="e">
        <f t="shared" si="167"/>
        <v>#REF!</v>
      </c>
      <c r="HC9" s="36" t="e">
        <f t="shared" si="168"/>
        <v>#REF!</v>
      </c>
      <c r="HD9" s="36" t="e">
        <f t="shared" si="169"/>
        <v>#REF!</v>
      </c>
      <c r="HE9" s="36" t="e">
        <f t="shared" si="170"/>
        <v>#REF!</v>
      </c>
      <c r="HF9" s="36" t="e">
        <f t="shared" si="171"/>
        <v>#REF!</v>
      </c>
      <c r="HG9" s="37">
        <v>3</v>
      </c>
      <c r="HH9" s="60" t="e">
        <f t="shared" si="172"/>
        <v>#REF!</v>
      </c>
      <c r="HI9" s="60" t="e">
        <f t="shared" si="173"/>
        <v>#REF!</v>
      </c>
      <c r="HJ9" s="60" t="e">
        <f t="shared" si="174"/>
        <v>#REF!</v>
      </c>
      <c r="HK9" s="36" t="e">
        <f t="shared" si="175"/>
        <v>#REF!</v>
      </c>
      <c r="HL9" s="39" t="e">
        <f t="shared" si="176"/>
        <v>#REF!</v>
      </c>
      <c r="HM9" s="61" t="e">
        <f>IF(Sheet3!D7=#REF!,HH9,GT9)</f>
        <v>#REF!</v>
      </c>
      <c r="HN9" s="62" t="e">
        <f>IF(Sheet3!D7=#REF!,HI9,GU9)</f>
        <v>#REF!</v>
      </c>
      <c r="HO9" s="63" t="e">
        <f>IF(Sheet3!D7=#REF!,HJ9,GV9)</f>
        <v>#REF!</v>
      </c>
    </row>
    <row r="10" spans="1:247" ht="15.75" thickBot="1" x14ac:dyDescent="0.3"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</row>
    <row r="11" spans="1:247" ht="15.75" thickBot="1" x14ac:dyDescent="0.3">
      <c r="A11" s="278" t="s">
        <v>28</v>
      </c>
      <c r="B11" s="279"/>
      <c r="C11" s="280"/>
      <c r="D11" s="278" t="s">
        <v>29</v>
      </c>
      <c r="E11" s="279"/>
      <c r="F11" s="280"/>
      <c r="P11" s="278" t="s">
        <v>35</v>
      </c>
      <c r="Q11" s="279"/>
      <c r="R11" s="280"/>
      <c r="CV11" s="86"/>
      <c r="CW11" s="87"/>
      <c r="CX11" s="87"/>
      <c r="CY11" s="87"/>
      <c r="CZ11" s="86"/>
      <c r="DW11" s="276" t="s">
        <v>36</v>
      </c>
      <c r="DX11" s="298"/>
      <c r="DY11" s="277"/>
      <c r="DZ11" s="278" t="s">
        <v>37</v>
      </c>
      <c r="EA11" s="279"/>
      <c r="EB11" s="280"/>
      <c r="EN11" s="276" t="s">
        <v>16</v>
      </c>
      <c r="EO11" s="298"/>
      <c r="EP11" s="277"/>
      <c r="ES11" s="278" t="s">
        <v>38</v>
      </c>
      <c r="ET11" s="279"/>
      <c r="EU11" s="280"/>
      <c r="EV11" s="276" t="s">
        <v>41</v>
      </c>
      <c r="EW11" s="298"/>
      <c r="EX11" s="277"/>
      <c r="EY11" s="278" t="s">
        <v>42</v>
      </c>
      <c r="EZ11" s="279"/>
      <c r="FA11" s="280"/>
      <c r="FB11" s="4"/>
      <c r="FC11" s="4"/>
      <c r="FD11" s="4"/>
      <c r="FE11" s="4"/>
      <c r="FF11" s="4"/>
      <c r="FG11" s="297"/>
      <c r="FH11" s="297"/>
      <c r="FI11" s="297"/>
      <c r="FJ11" s="4"/>
      <c r="FK11" s="4"/>
      <c r="FL11" s="220"/>
      <c r="FM11" s="276" t="s">
        <v>43</v>
      </c>
      <c r="FN11" s="298"/>
      <c r="FO11" s="277"/>
      <c r="GC11" s="276" t="s">
        <v>44</v>
      </c>
      <c r="GD11" s="298"/>
      <c r="GE11" s="277"/>
      <c r="GH11" s="281" t="s">
        <v>46</v>
      </c>
      <c r="GI11" s="282"/>
      <c r="GJ11" s="283"/>
      <c r="GK11" s="281" t="s">
        <v>47</v>
      </c>
      <c r="GL11" s="282"/>
      <c r="GM11" s="283"/>
      <c r="GN11" s="281" t="s">
        <v>48</v>
      </c>
      <c r="GO11" s="282"/>
      <c r="GP11" s="283"/>
      <c r="GQ11" s="278" t="s">
        <v>50</v>
      </c>
      <c r="GR11" s="279"/>
      <c r="GS11" s="280"/>
      <c r="GT11" s="278" t="s">
        <v>49</v>
      </c>
      <c r="GU11" s="279"/>
      <c r="GV11" s="280"/>
      <c r="HH11" s="281" t="s">
        <v>20</v>
      </c>
      <c r="HI11" s="282"/>
      <c r="HJ11" s="283"/>
      <c r="HM11" s="278" t="s">
        <v>40</v>
      </c>
      <c r="HN11" s="279"/>
      <c r="HO11" s="280"/>
    </row>
    <row r="12" spans="1:247" ht="15.75" thickBot="1" x14ac:dyDescent="0.3">
      <c r="CV12" s="86"/>
      <c r="CW12" s="86"/>
      <c r="CX12" s="86"/>
      <c r="CY12" s="86"/>
      <c r="CZ12" s="86"/>
    </row>
    <row r="13" spans="1:247" s="109" customFormat="1" ht="24.75" thickBot="1" x14ac:dyDescent="0.6">
      <c r="A13" s="88" t="e">
        <f t="shared" ref="A13:A21" si="177">P1</f>
        <v>#REF!</v>
      </c>
      <c r="B13" s="89" t="e">
        <f t="shared" ref="B13:B21" si="178">Q1</f>
        <v>#REF!</v>
      </c>
      <c r="C13" s="90" t="e">
        <f t="shared" ref="C13:C21" si="179">R1</f>
        <v>#REF!</v>
      </c>
      <c r="D13" s="91" t="e">
        <f>IF(OR(Sheet3!D11=#REF!,Sheet3!D8=#REF!),0,A13)</f>
        <v>#REF!</v>
      </c>
      <c r="E13" s="92" t="e">
        <f>IF(OR(Sheet3!D11=#REF!,Sheet3!D8=#REF!),0,B13)</f>
        <v>#REF!</v>
      </c>
      <c r="F13" s="93" t="e">
        <f>IF(OR(Sheet3!D11=#REF!,Sheet3!D8=#REF!),0,C13)</f>
        <v>#REF!</v>
      </c>
      <c r="G13" s="94" t="e">
        <f>D13</f>
        <v>#REF!</v>
      </c>
      <c r="H13" s="95" t="e">
        <f>E13</f>
        <v>#REF!</v>
      </c>
      <c r="I13" s="95" t="e">
        <f>F13</f>
        <v>#REF!</v>
      </c>
      <c r="J13" s="96" t="e">
        <f>INT(P13/Q13)</f>
        <v>#REF!</v>
      </c>
      <c r="K13" s="96" t="e">
        <f>INT(N13/Q13)</f>
        <v>#REF!</v>
      </c>
      <c r="L13" s="96" t="e">
        <f>INT(I13/Q13)</f>
        <v>#REF!</v>
      </c>
      <c r="M13" s="97" t="e">
        <f>I13-(Q13*L13)</f>
        <v>#REF!</v>
      </c>
      <c r="N13" s="97" t="e">
        <f>(M13*12)+H13</f>
        <v>#REF!</v>
      </c>
      <c r="O13" s="97" t="e">
        <f>N13-(Q13*K13)</f>
        <v>#REF!</v>
      </c>
      <c r="P13" s="97" t="e">
        <f>(O13*30)+G13</f>
        <v>#REF!</v>
      </c>
      <c r="Q13" s="98">
        <v>2</v>
      </c>
      <c r="R13" s="67" t="e">
        <f>IF(J13&lt;30,J13,J13-(U13*30))</f>
        <v>#REF!</v>
      </c>
      <c r="S13" s="67" t="e">
        <f>IF(K13&gt;12,(K13+U13)-(V13*12),K13)</f>
        <v>#REF!</v>
      </c>
      <c r="T13" s="67" t="e">
        <f>L13+V13</f>
        <v>#REF!</v>
      </c>
      <c r="U13" s="97" t="e">
        <f>INT(J13/30)</f>
        <v>#REF!</v>
      </c>
      <c r="V13" s="99" t="e">
        <f>INT((U13+K13)/12)</f>
        <v>#REF!</v>
      </c>
      <c r="W13" s="100" t="e">
        <f>IF(Sheet3!D3=#REF!,R13,D13)</f>
        <v>#REF!</v>
      </c>
      <c r="X13" s="101" t="e">
        <f>IF(Sheet3!D3=#REF!,S13,E13)</f>
        <v>#REF!</v>
      </c>
      <c r="Y13" s="102" t="e">
        <f>IF(Sheet3!D3=#REF!,T13,F13)</f>
        <v>#REF!</v>
      </c>
      <c r="Z13" s="17" t="e">
        <f>SUM(W13:W21)</f>
        <v>#REF!</v>
      </c>
      <c r="AA13" s="17" t="e">
        <f>SUM(X13:X21)</f>
        <v>#REF!</v>
      </c>
      <c r="AB13" s="17" t="e">
        <f>SUM(Y13:Y21)</f>
        <v>#REF!</v>
      </c>
      <c r="AC13" s="103">
        <v>1</v>
      </c>
      <c r="AD13" s="17" t="e">
        <f>INT(AJ13/AL13)</f>
        <v>#REF!</v>
      </c>
      <c r="AE13" s="17" t="e">
        <f>INT(AH13/AL13)</f>
        <v>#REF!</v>
      </c>
      <c r="AF13" s="17" t="e">
        <f>INT(AB13/AL13)</f>
        <v>#REF!</v>
      </c>
      <c r="AG13" s="224" t="e">
        <f>AB13-(AL13*AF13)</f>
        <v>#REF!</v>
      </c>
      <c r="AH13" s="224" t="e">
        <f>(AG13*12)+AA13</f>
        <v>#REF!</v>
      </c>
      <c r="AI13" s="224" t="e">
        <f>AH13-(AL13*AE13)</f>
        <v>#REF!</v>
      </c>
      <c r="AJ13" s="224" t="e">
        <f>(AI13*30)+Z13</f>
        <v>#REF!</v>
      </c>
      <c r="AK13" s="224">
        <v>1</v>
      </c>
      <c r="AL13" s="224">
        <f>AK13/AC13</f>
        <v>1</v>
      </c>
      <c r="AM13" s="60" t="e">
        <f>IF(AD13&lt;30,AD13,AD13-(AP13*30))</f>
        <v>#REF!</v>
      </c>
      <c r="AN13" s="60" t="e">
        <f>IF((AE13+AP13)&gt;11,(AE13+AP13)-(AQ13*12),(AE13+AP13))</f>
        <v>#REF!</v>
      </c>
      <c r="AO13" s="60" t="e">
        <f>AF13+AQ13</f>
        <v>#REF!</v>
      </c>
      <c r="AP13" s="224" t="e">
        <f>INT(AD13/30)</f>
        <v>#REF!</v>
      </c>
      <c r="AQ13" s="104" t="e">
        <f>INT((AP13+AE13)/12)</f>
        <v>#REF!</v>
      </c>
      <c r="AR13" s="105" t="e">
        <f>AM13</f>
        <v>#REF!</v>
      </c>
      <c r="AS13" s="106" t="e">
        <f>IF(AN13&gt;11,AN13-12,AN13)</f>
        <v>#REF!</v>
      </c>
      <c r="AT13" s="107" t="e">
        <f>AU13+AO13</f>
        <v>#REF!</v>
      </c>
      <c r="AU13" s="108" t="e">
        <f>INT(AN13/12)</f>
        <v>#REF!</v>
      </c>
      <c r="EY13" s="294" t="s">
        <v>45</v>
      </c>
      <c r="EZ13" s="295"/>
      <c r="FA13" s="296"/>
      <c r="GK13" s="110" t="e">
        <f>SUM(GH1:GM9)</f>
        <v>#REF!</v>
      </c>
      <c r="GO13" s="110">
        <v>1</v>
      </c>
      <c r="HK13" s="290" t="s">
        <v>17</v>
      </c>
      <c r="HL13" s="291"/>
      <c r="HM13" s="111" t="e">
        <f>IJ1</f>
        <v>#REF!</v>
      </c>
      <c r="HN13" s="67" t="e">
        <f>IK1</f>
        <v>#REF!</v>
      </c>
      <c r="HO13" s="112" t="e">
        <f>IL1</f>
        <v>#REF!</v>
      </c>
    </row>
    <row r="14" spans="1:247" ht="24.75" thickBot="1" x14ac:dyDescent="0.65">
      <c r="A14" s="113" t="e">
        <f t="shared" si="177"/>
        <v>#REF!</v>
      </c>
      <c r="B14" s="114" t="e">
        <f t="shared" si="178"/>
        <v>#REF!</v>
      </c>
      <c r="C14" s="115" t="e">
        <f t="shared" si="179"/>
        <v>#REF!</v>
      </c>
      <c r="D14" s="116" t="e">
        <f>IF(OR(Sheet3!D11=#REF!,Sheet3!D8=#REF!),0,A14)</f>
        <v>#REF!</v>
      </c>
      <c r="E14" s="117" t="e">
        <f>IF(OR(Sheet3!D11=#REF!,Sheet3!D8=#REF!),0,B14)</f>
        <v>#REF!</v>
      </c>
      <c r="F14" s="118" t="e">
        <f>IF(OR(Sheet3!D11=#REF!,Sheet3!D8=#REF!),0,C14)</f>
        <v>#REF!</v>
      </c>
      <c r="G14" s="46" t="e">
        <f t="shared" ref="G14:G21" si="180">D14</f>
        <v>#REF!</v>
      </c>
      <c r="H14" s="34" t="e">
        <f t="shared" ref="H14:H21" si="181">E14</f>
        <v>#REF!</v>
      </c>
      <c r="I14" s="34" t="e">
        <f t="shared" ref="I14:I21" si="182">F14</f>
        <v>#REF!</v>
      </c>
      <c r="J14" s="35" t="e">
        <f t="shared" ref="J14:J21" si="183">INT(P14/Q14)</f>
        <v>#REF!</v>
      </c>
      <c r="K14" s="35" t="e">
        <f t="shared" ref="K14:K21" si="184">INT(N14/Q14)</f>
        <v>#REF!</v>
      </c>
      <c r="L14" s="35" t="e">
        <f t="shared" ref="L14:L21" si="185">INT(I14/Q14)</f>
        <v>#REF!</v>
      </c>
      <c r="M14" s="36" t="e">
        <f t="shared" ref="M14:M21" si="186">I14-(Q14*L14)</f>
        <v>#REF!</v>
      </c>
      <c r="N14" s="36" t="e">
        <f t="shared" ref="N14:N21" si="187">(M14*12)+H14</f>
        <v>#REF!</v>
      </c>
      <c r="O14" s="36" t="e">
        <f t="shared" ref="O14:O21" si="188">N14-(Q14*K14)</f>
        <v>#REF!</v>
      </c>
      <c r="P14" s="36" t="e">
        <f t="shared" ref="P14:P21" si="189">(O14*30)+G14</f>
        <v>#REF!</v>
      </c>
      <c r="Q14" s="37">
        <v>2</v>
      </c>
      <c r="R14" s="60" t="e">
        <f t="shared" ref="R14:R21" si="190">IF(J14&lt;30,J14,J14-(U14*30))</f>
        <v>#REF!</v>
      </c>
      <c r="S14" s="60" t="e">
        <f t="shared" ref="S14:S21" si="191">IF(K14&gt;12,(K14+U14)-(V14*12),K14)</f>
        <v>#REF!</v>
      </c>
      <c r="T14" s="60" t="e">
        <f t="shared" ref="T14:T21" si="192">L14+V14</f>
        <v>#REF!</v>
      </c>
      <c r="U14" s="36" t="e">
        <f t="shared" ref="U14:U21" si="193">INT(J14/30)</f>
        <v>#REF!</v>
      </c>
      <c r="V14" s="39" t="e">
        <f t="shared" ref="V14:V21" si="194">INT((U14+K14)/12)</f>
        <v>#REF!</v>
      </c>
      <c r="W14" s="61" t="e">
        <f>IF(Sheet3!D3=#REF!,R14,D14)</f>
        <v>#REF!</v>
      </c>
      <c r="X14" s="62" t="e">
        <f>IF(Sheet3!D3=#REF!,S14,E14)</f>
        <v>#REF!</v>
      </c>
      <c r="Y14" s="63" t="e">
        <f>IF(Sheet3!D3=#REF!,T14,F14)</f>
        <v>#REF!</v>
      </c>
    </row>
    <row r="15" spans="1:247" s="109" customFormat="1" ht="21.75" thickBot="1" x14ac:dyDescent="0.6">
      <c r="A15" s="119" t="e">
        <f t="shared" si="177"/>
        <v>#REF!</v>
      </c>
      <c r="B15" s="120" t="e">
        <f t="shared" si="178"/>
        <v>#REF!</v>
      </c>
      <c r="C15" s="121" t="e">
        <f t="shared" si="179"/>
        <v>#REF!</v>
      </c>
      <c r="D15" s="91" t="e">
        <f>IF(OR(Sheet3!D11=#REF!,Sheet3!D8=#REF!),0,A15)</f>
        <v>#REF!</v>
      </c>
      <c r="E15" s="92" t="e">
        <f>IF(OR(Sheet3!D11=#REF!,Sheet3!D8=#REF!),0,B15)</f>
        <v>#REF!</v>
      </c>
      <c r="F15" s="93" t="e">
        <f>IF(OR(Sheet3!D11=#REF!,Sheet3!D8=#REF!),0,C15)</f>
        <v>#REF!</v>
      </c>
      <c r="G15" s="94" t="e">
        <f t="shared" si="180"/>
        <v>#REF!</v>
      </c>
      <c r="H15" s="95" t="e">
        <f t="shared" si="181"/>
        <v>#REF!</v>
      </c>
      <c r="I15" s="95" t="e">
        <f t="shared" si="182"/>
        <v>#REF!</v>
      </c>
      <c r="J15" s="96" t="e">
        <f t="shared" si="183"/>
        <v>#REF!</v>
      </c>
      <c r="K15" s="96" t="e">
        <f t="shared" si="184"/>
        <v>#REF!</v>
      </c>
      <c r="L15" s="96" t="e">
        <f t="shared" si="185"/>
        <v>#REF!</v>
      </c>
      <c r="M15" s="97" t="e">
        <f t="shared" si="186"/>
        <v>#REF!</v>
      </c>
      <c r="N15" s="97" t="e">
        <f t="shared" si="187"/>
        <v>#REF!</v>
      </c>
      <c r="O15" s="97" t="e">
        <f t="shared" si="188"/>
        <v>#REF!</v>
      </c>
      <c r="P15" s="97" t="e">
        <f t="shared" si="189"/>
        <v>#REF!</v>
      </c>
      <c r="Q15" s="98">
        <v>2</v>
      </c>
      <c r="R15" s="67" t="e">
        <f t="shared" si="190"/>
        <v>#REF!</v>
      </c>
      <c r="S15" s="67" t="e">
        <f t="shared" si="191"/>
        <v>#REF!</v>
      </c>
      <c r="T15" s="67" t="e">
        <f t="shared" si="192"/>
        <v>#REF!</v>
      </c>
      <c r="U15" s="97" t="e">
        <f t="shared" si="193"/>
        <v>#REF!</v>
      </c>
      <c r="V15" s="99" t="e">
        <f t="shared" si="194"/>
        <v>#REF!</v>
      </c>
      <c r="W15" s="100" t="e">
        <f>IF(Sheet3!D3=#REF!,R15,D15)</f>
        <v>#REF!</v>
      </c>
      <c r="X15" s="101" t="e">
        <f>IF(Sheet3!D3=#REF!,S15,E15)</f>
        <v>#REF!</v>
      </c>
      <c r="Y15" s="102" t="e">
        <f>IF(Sheet3!D3=#REF!,T15,F15)</f>
        <v>#REF!</v>
      </c>
    </row>
    <row r="16" spans="1:247" ht="24.75" thickBot="1" x14ac:dyDescent="0.65">
      <c r="A16" s="113" t="e">
        <f t="shared" si="177"/>
        <v>#REF!</v>
      </c>
      <c r="B16" s="114" t="e">
        <f t="shared" si="178"/>
        <v>#REF!</v>
      </c>
      <c r="C16" s="115" t="e">
        <f t="shared" si="179"/>
        <v>#REF!</v>
      </c>
      <c r="D16" s="116" t="e">
        <f>IF(OR(Sheet3!D11=#REF!,Sheet3!D8=#REF!),0,A16)</f>
        <v>#REF!</v>
      </c>
      <c r="E16" s="117" t="e">
        <f>IF(OR(Sheet3!D11=#REF!,Sheet3!D8=#REF!),0,B16)</f>
        <v>#REF!</v>
      </c>
      <c r="F16" s="118" t="e">
        <f>IF(OR(Sheet3!D11=#REF!,Sheet3!D8=#REF!),0,C16)</f>
        <v>#REF!</v>
      </c>
      <c r="G16" s="46" t="e">
        <f t="shared" si="180"/>
        <v>#REF!</v>
      </c>
      <c r="H16" s="34" t="e">
        <f t="shared" si="181"/>
        <v>#REF!</v>
      </c>
      <c r="I16" s="34" t="e">
        <f t="shared" si="182"/>
        <v>#REF!</v>
      </c>
      <c r="J16" s="35" t="e">
        <f t="shared" si="183"/>
        <v>#REF!</v>
      </c>
      <c r="K16" s="35" t="e">
        <f t="shared" si="184"/>
        <v>#REF!</v>
      </c>
      <c r="L16" s="35" t="e">
        <f t="shared" si="185"/>
        <v>#REF!</v>
      </c>
      <c r="M16" s="36" t="e">
        <f t="shared" si="186"/>
        <v>#REF!</v>
      </c>
      <c r="N16" s="36" t="e">
        <f t="shared" si="187"/>
        <v>#REF!</v>
      </c>
      <c r="O16" s="36" t="e">
        <f t="shared" si="188"/>
        <v>#REF!</v>
      </c>
      <c r="P16" s="36" t="e">
        <f t="shared" si="189"/>
        <v>#REF!</v>
      </c>
      <c r="Q16" s="37">
        <v>2</v>
      </c>
      <c r="R16" s="60" t="e">
        <f t="shared" si="190"/>
        <v>#REF!</v>
      </c>
      <c r="S16" s="60" t="e">
        <f t="shared" si="191"/>
        <v>#REF!</v>
      </c>
      <c r="T16" s="60" t="e">
        <f t="shared" si="192"/>
        <v>#REF!</v>
      </c>
      <c r="U16" s="36" t="e">
        <f t="shared" si="193"/>
        <v>#REF!</v>
      </c>
      <c r="V16" s="39" t="e">
        <f t="shared" si="194"/>
        <v>#REF!</v>
      </c>
      <c r="W16" s="61" t="e">
        <f>IF(Sheet3!D3=#REF!,R16,D16)</f>
        <v>#REF!</v>
      </c>
      <c r="X16" s="62" t="e">
        <f>IF(Sheet3!D3=#REF!,S16,E16)</f>
        <v>#REF!</v>
      </c>
      <c r="Y16" s="63" t="e">
        <f>IF(Sheet3!D3=#REF!,T16,F16)</f>
        <v>#REF!</v>
      </c>
      <c r="AA16" s="290" t="s">
        <v>19</v>
      </c>
      <c r="AB16" s="291"/>
      <c r="AC16" s="111" t="e">
        <f>AR13</f>
        <v>#REF!</v>
      </c>
      <c r="AD16" s="67" t="e">
        <f>AS13</f>
        <v>#REF!</v>
      </c>
      <c r="AE16" s="112" t="e">
        <f>AT13</f>
        <v>#REF!</v>
      </c>
    </row>
    <row r="17" spans="1:44" ht="24.75" thickBot="1" x14ac:dyDescent="0.65">
      <c r="A17" s="113" t="e">
        <f t="shared" si="177"/>
        <v>#REF!</v>
      </c>
      <c r="B17" s="114" t="e">
        <f t="shared" si="178"/>
        <v>#REF!</v>
      </c>
      <c r="C17" s="115" t="e">
        <f t="shared" si="179"/>
        <v>#REF!</v>
      </c>
      <c r="D17" s="116" t="e">
        <f>IF(OR(Sheet3!D11=#REF!,Sheet3!D8=#REF!),0,A17)</f>
        <v>#REF!</v>
      </c>
      <c r="E17" s="117" t="e">
        <f>IF(OR(Sheet3!D11=#REF!,Sheet3!D8=#REF!),0,B17)</f>
        <v>#REF!</v>
      </c>
      <c r="F17" s="118" t="e">
        <f>IF(OR(Sheet3!D11=#REF!,Sheet3!D8=#REF!),0,C17)</f>
        <v>#REF!</v>
      </c>
      <c r="G17" s="46" t="e">
        <f t="shared" si="180"/>
        <v>#REF!</v>
      </c>
      <c r="H17" s="34" t="e">
        <f t="shared" si="181"/>
        <v>#REF!</v>
      </c>
      <c r="I17" s="34" t="e">
        <f t="shared" si="182"/>
        <v>#REF!</v>
      </c>
      <c r="J17" s="35" t="e">
        <f t="shared" si="183"/>
        <v>#REF!</v>
      </c>
      <c r="K17" s="35" t="e">
        <f t="shared" si="184"/>
        <v>#REF!</v>
      </c>
      <c r="L17" s="35" t="e">
        <f t="shared" si="185"/>
        <v>#REF!</v>
      </c>
      <c r="M17" s="36" t="e">
        <f t="shared" si="186"/>
        <v>#REF!</v>
      </c>
      <c r="N17" s="36" t="e">
        <f t="shared" si="187"/>
        <v>#REF!</v>
      </c>
      <c r="O17" s="36" t="e">
        <f t="shared" si="188"/>
        <v>#REF!</v>
      </c>
      <c r="P17" s="36" t="e">
        <f t="shared" si="189"/>
        <v>#REF!</v>
      </c>
      <c r="Q17" s="37">
        <v>2</v>
      </c>
      <c r="R17" s="60" t="e">
        <f t="shared" si="190"/>
        <v>#REF!</v>
      </c>
      <c r="S17" s="60" t="e">
        <f t="shared" si="191"/>
        <v>#REF!</v>
      </c>
      <c r="T17" s="60" t="e">
        <f t="shared" si="192"/>
        <v>#REF!</v>
      </c>
      <c r="U17" s="36" t="e">
        <f t="shared" si="193"/>
        <v>#REF!</v>
      </c>
      <c r="V17" s="39" t="e">
        <f t="shared" si="194"/>
        <v>#REF!</v>
      </c>
      <c r="W17" s="61" t="e">
        <f>IF(Sheet3!D3=#REF!,R17,D17)</f>
        <v>#REF!</v>
      </c>
      <c r="X17" s="62" t="e">
        <f>IF(Sheet3!D3=#REF!,S17,E17)</f>
        <v>#REF!</v>
      </c>
      <c r="Y17" s="63" t="e">
        <f>IF(Sheet3!D3=#REF!,T17,F17)</f>
        <v>#REF!</v>
      </c>
    </row>
    <row r="18" spans="1:44" ht="24.75" thickBot="1" x14ac:dyDescent="0.65">
      <c r="A18" s="113" t="e">
        <f t="shared" si="177"/>
        <v>#REF!</v>
      </c>
      <c r="B18" s="114" t="e">
        <f t="shared" si="178"/>
        <v>#REF!</v>
      </c>
      <c r="C18" s="115" t="e">
        <f t="shared" si="179"/>
        <v>#REF!</v>
      </c>
      <c r="D18" s="116" t="e">
        <f>IF(OR(Sheet3!D11=#REF!,Sheet3!D8=#REF!),0,A18)</f>
        <v>#REF!</v>
      </c>
      <c r="E18" s="117" t="e">
        <f>IF(OR(Sheet3!D11=#REF!,Sheet3!D8=#REF!),0,B18)</f>
        <v>#REF!</v>
      </c>
      <c r="F18" s="118" t="e">
        <f>IF(OR(Sheet3!D11=#REF!,Sheet3!D8=#REF!),0,C18)</f>
        <v>#REF!</v>
      </c>
      <c r="G18" s="46" t="e">
        <f t="shared" si="180"/>
        <v>#REF!</v>
      </c>
      <c r="H18" s="34" t="e">
        <f t="shared" si="181"/>
        <v>#REF!</v>
      </c>
      <c r="I18" s="34" t="e">
        <f t="shared" si="182"/>
        <v>#REF!</v>
      </c>
      <c r="J18" s="35" t="e">
        <f t="shared" si="183"/>
        <v>#REF!</v>
      </c>
      <c r="K18" s="35" t="e">
        <f t="shared" si="184"/>
        <v>#REF!</v>
      </c>
      <c r="L18" s="35" t="e">
        <f t="shared" si="185"/>
        <v>#REF!</v>
      </c>
      <c r="M18" s="36" t="e">
        <f t="shared" si="186"/>
        <v>#REF!</v>
      </c>
      <c r="N18" s="36" t="e">
        <f t="shared" si="187"/>
        <v>#REF!</v>
      </c>
      <c r="O18" s="36" t="e">
        <f t="shared" si="188"/>
        <v>#REF!</v>
      </c>
      <c r="P18" s="36" t="e">
        <f t="shared" si="189"/>
        <v>#REF!</v>
      </c>
      <c r="Q18" s="37">
        <v>2</v>
      </c>
      <c r="R18" s="60" t="e">
        <f t="shared" si="190"/>
        <v>#REF!</v>
      </c>
      <c r="S18" s="60" t="e">
        <f t="shared" si="191"/>
        <v>#REF!</v>
      </c>
      <c r="T18" s="60" t="e">
        <f t="shared" si="192"/>
        <v>#REF!</v>
      </c>
      <c r="U18" s="36" t="e">
        <f t="shared" si="193"/>
        <v>#REF!</v>
      </c>
      <c r="V18" s="39" t="e">
        <f t="shared" si="194"/>
        <v>#REF!</v>
      </c>
      <c r="W18" s="61" t="e">
        <f>IF(Sheet3!D3=#REF!,R18,D18)</f>
        <v>#REF!</v>
      </c>
      <c r="X18" s="62" t="e">
        <f>IF(Sheet3!D3=#REF!,S18,E18)</f>
        <v>#REF!</v>
      </c>
      <c r="Y18" s="63" t="e">
        <f>IF(Sheet3!D3=#REF!,T18,F18)</f>
        <v>#REF!</v>
      </c>
    </row>
    <row r="19" spans="1:44" ht="24.75" thickBot="1" x14ac:dyDescent="0.65">
      <c r="A19" s="113" t="e">
        <f t="shared" si="177"/>
        <v>#REF!</v>
      </c>
      <c r="B19" s="114" t="e">
        <f t="shared" si="178"/>
        <v>#REF!</v>
      </c>
      <c r="C19" s="115" t="e">
        <f t="shared" si="179"/>
        <v>#REF!</v>
      </c>
      <c r="D19" s="116" t="e">
        <f>IF(OR(Sheet3!D11=#REF!,Sheet3!D8=#REF!),0,A19)</f>
        <v>#REF!</v>
      </c>
      <c r="E19" s="117" t="e">
        <f>IF(OR(Sheet3!D11=#REF!,Sheet3!D8=#REF!),0,B19)</f>
        <v>#REF!</v>
      </c>
      <c r="F19" s="118" t="e">
        <f>IF(OR(Sheet3!D11=#REF!,Sheet3!D8=#REF!),0,C19)</f>
        <v>#REF!</v>
      </c>
      <c r="G19" s="46" t="e">
        <f t="shared" si="180"/>
        <v>#REF!</v>
      </c>
      <c r="H19" s="34" t="e">
        <f t="shared" si="181"/>
        <v>#REF!</v>
      </c>
      <c r="I19" s="34" t="e">
        <f t="shared" si="182"/>
        <v>#REF!</v>
      </c>
      <c r="J19" s="35" t="e">
        <f t="shared" si="183"/>
        <v>#REF!</v>
      </c>
      <c r="K19" s="35" t="e">
        <f t="shared" si="184"/>
        <v>#REF!</v>
      </c>
      <c r="L19" s="35" t="e">
        <f t="shared" si="185"/>
        <v>#REF!</v>
      </c>
      <c r="M19" s="36" t="e">
        <f t="shared" si="186"/>
        <v>#REF!</v>
      </c>
      <c r="N19" s="36" t="e">
        <f t="shared" si="187"/>
        <v>#REF!</v>
      </c>
      <c r="O19" s="36" t="e">
        <f t="shared" si="188"/>
        <v>#REF!</v>
      </c>
      <c r="P19" s="36" t="e">
        <f t="shared" si="189"/>
        <v>#REF!</v>
      </c>
      <c r="Q19" s="37">
        <v>2</v>
      </c>
      <c r="R19" s="60" t="e">
        <f t="shared" si="190"/>
        <v>#REF!</v>
      </c>
      <c r="S19" s="60" t="e">
        <f t="shared" si="191"/>
        <v>#REF!</v>
      </c>
      <c r="T19" s="60" t="e">
        <f t="shared" si="192"/>
        <v>#REF!</v>
      </c>
      <c r="U19" s="36" t="e">
        <f t="shared" si="193"/>
        <v>#REF!</v>
      </c>
      <c r="V19" s="39" t="e">
        <f t="shared" si="194"/>
        <v>#REF!</v>
      </c>
      <c r="W19" s="61" t="e">
        <f>IF(Sheet3!D3=#REF!,R19,D19)</f>
        <v>#REF!</v>
      </c>
      <c r="X19" s="62" t="e">
        <f>IF(Sheet3!D3=#REF!,S19,E19)</f>
        <v>#REF!</v>
      </c>
      <c r="Y19" s="63" t="e">
        <f>IF(Sheet3!D3=#REF!,T19,F19)</f>
        <v>#REF!</v>
      </c>
    </row>
    <row r="20" spans="1:44" ht="24.75" thickBot="1" x14ac:dyDescent="0.65">
      <c r="A20" s="113" t="e">
        <f t="shared" si="177"/>
        <v>#REF!</v>
      </c>
      <c r="B20" s="114" t="e">
        <f t="shared" si="178"/>
        <v>#REF!</v>
      </c>
      <c r="C20" s="115" t="e">
        <f t="shared" si="179"/>
        <v>#REF!</v>
      </c>
      <c r="D20" s="116" t="e">
        <f>IF(OR(Sheet3!D11=#REF!,Sheet3!D8=#REF!),0,A20)</f>
        <v>#REF!</v>
      </c>
      <c r="E20" s="117" t="e">
        <f>IF(OR(Sheet3!D11=#REF!,Sheet3!D8=#REF!),0,B20)</f>
        <v>#REF!</v>
      </c>
      <c r="F20" s="118" t="e">
        <f>IF(OR(Sheet3!D11=#REF!,Sheet3!D15=#REF!),0,C20)</f>
        <v>#REF!</v>
      </c>
      <c r="G20" s="46" t="e">
        <f t="shared" si="180"/>
        <v>#REF!</v>
      </c>
      <c r="H20" s="34" t="e">
        <f t="shared" si="181"/>
        <v>#REF!</v>
      </c>
      <c r="I20" s="34" t="e">
        <f t="shared" si="182"/>
        <v>#REF!</v>
      </c>
      <c r="J20" s="35" t="e">
        <f t="shared" si="183"/>
        <v>#REF!</v>
      </c>
      <c r="K20" s="35" t="e">
        <f t="shared" si="184"/>
        <v>#REF!</v>
      </c>
      <c r="L20" s="35" t="e">
        <f t="shared" si="185"/>
        <v>#REF!</v>
      </c>
      <c r="M20" s="36" t="e">
        <f t="shared" si="186"/>
        <v>#REF!</v>
      </c>
      <c r="N20" s="36" t="e">
        <f t="shared" si="187"/>
        <v>#REF!</v>
      </c>
      <c r="O20" s="36" t="e">
        <f t="shared" si="188"/>
        <v>#REF!</v>
      </c>
      <c r="P20" s="36" t="e">
        <f t="shared" si="189"/>
        <v>#REF!</v>
      </c>
      <c r="Q20" s="37">
        <v>2</v>
      </c>
      <c r="R20" s="60" t="e">
        <f t="shared" si="190"/>
        <v>#REF!</v>
      </c>
      <c r="S20" s="60" t="e">
        <f t="shared" si="191"/>
        <v>#REF!</v>
      </c>
      <c r="T20" s="60" t="e">
        <f t="shared" si="192"/>
        <v>#REF!</v>
      </c>
      <c r="U20" s="36" t="e">
        <f t="shared" si="193"/>
        <v>#REF!</v>
      </c>
      <c r="V20" s="39" t="e">
        <f t="shared" si="194"/>
        <v>#REF!</v>
      </c>
      <c r="W20" s="61" t="e">
        <f>IF(Sheet3!D3=#REF!,R20,D20)</f>
        <v>#REF!</v>
      </c>
      <c r="X20" s="62" t="e">
        <f>IF(Sheet3!D3=#REF!,S20,E20)</f>
        <v>#REF!</v>
      </c>
      <c r="Y20" s="63" t="e">
        <f>IF(Sheet3!D3=#REF!,T20,F20)</f>
        <v>#REF!</v>
      </c>
    </row>
    <row r="21" spans="1:44" ht="24.75" thickBot="1" x14ac:dyDescent="0.65">
      <c r="A21" s="122" t="e">
        <f t="shared" si="177"/>
        <v>#REF!</v>
      </c>
      <c r="B21" s="123" t="e">
        <f t="shared" si="178"/>
        <v>#REF!</v>
      </c>
      <c r="C21" s="124" t="e">
        <f t="shared" si="179"/>
        <v>#REF!</v>
      </c>
      <c r="D21" s="116" t="e">
        <f>IF(OR(Sheet3!D11=#REF!,Sheet3!D8=#REF!),0,A21)</f>
        <v>#REF!</v>
      </c>
      <c r="E21" s="117" t="e">
        <f>IF(OR(Sheet3!D11=#REF!,Sheet3!D8=#REF!),0,B21)</f>
        <v>#REF!</v>
      </c>
      <c r="F21" s="118" t="e">
        <f>IF(OR(Sheet3!D11=#REF!,Sheet3!D8=#REF!),0,C21)</f>
        <v>#REF!</v>
      </c>
      <c r="G21" s="46" t="e">
        <f t="shared" si="180"/>
        <v>#REF!</v>
      </c>
      <c r="H21" s="34" t="e">
        <f t="shared" si="181"/>
        <v>#REF!</v>
      </c>
      <c r="I21" s="34" t="e">
        <f t="shared" si="182"/>
        <v>#REF!</v>
      </c>
      <c r="J21" s="35" t="e">
        <f t="shared" si="183"/>
        <v>#REF!</v>
      </c>
      <c r="K21" s="35" t="e">
        <f t="shared" si="184"/>
        <v>#REF!</v>
      </c>
      <c r="L21" s="35" t="e">
        <f t="shared" si="185"/>
        <v>#REF!</v>
      </c>
      <c r="M21" s="36" t="e">
        <f t="shared" si="186"/>
        <v>#REF!</v>
      </c>
      <c r="N21" s="36" t="e">
        <f t="shared" si="187"/>
        <v>#REF!</v>
      </c>
      <c r="O21" s="36" t="e">
        <f t="shared" si="188"/>
        <v>#REF!</v>
      </c>
      <c r="P21" s="36" t="e">
        <f t="shared" si="189"/>
        <v>#REF!</v>
      </c>
      <c r="Q21" s="37">
        <v>2</v>
      </c>
      <c r="R21" s="60" t="e">
        <f t="shared" si="190"/>
        <v>#REF!</v>
      </c>
      <c r="S21" s="60" t="e">
        <f t="shared" si="191"/>
        <v>#REF!</v>
      </c>
      <c r="T21" s="60" t="e">
        <f t="shared" si="192"/>
        <v>#REF!</v>
      </c>
      <c r="U21" s="36" t="e">
        <f t="shared" si="193"/>
        <v>#REF!</v>
      </c>
      <c r="V21" s="39" t="e">
        <f t="shared" si="194"/>
        <v>#REF!</v>
      </c>
      <c r="W21" s="61" t="e">
        <f>IF(Sheet3!D3=#REF!,R21,D21)</f>
        <v>#REF!</v>
      </c>
      <c r="X21" s="62" t="e">
        <f>IF(Sheet3!D3=#REF!,S21,E21)</f>
        <v>#REF!</v>
      </c>
      <c r="Y21" s="63" t="e">
        <f>IF(Sheet3!D3=#REF!,T21,F21)</f>
        <v>#REF!</v>
      </c>
    </row>
    <row r="22" spans="1:44" ht="15.75" thickBot="1" x14ac:dyDescent="0.3"/>
    <row r="23" spans="1:44" ht="15.75" thickBot="1" x14ac:dyDescent="0.3">
      <c r="A23" s="278" t="s">
        <v>35</v>
      </c>
      <c r="B23" s="279"/>
      <c r="C23" s="280"/>
      <c r="D23" s="278" t="s">
        <v>51</v>
      </c>
      <c r="E23" s="279"/>
      <c r="F23" s="280"/>
      <c r="R23" s="281" t="s">
        <v>16</v>
      </c>
      <c r="S23" s="282"/>
      <c r="T23" s="283"/>
      <c r="W23" s="278" t="s">
        <v>38</v>
      </c>
      <c r="X23" s="279"/>
      <c r="Y23" s="280"/>
    </row>
    <row r="24" spans="1:44" ht="15.75" thickBot="1" x14ac:dyDescent="0.3"/>
    <row r="25" spans="1:44" ht="24.75" thickBot="1" x14ac:dyDescent="0.65">
      <c r="A25" s="125" t="e">
        <f t="shared" ref="A25:C33" si="195">A13</f>
        <v>#REF!</v>
      </c>
      <c r="B25" s="126" t="e">
        <f t="shared" si="195"/>
        <v>#REF!</v>
      </c>
      <c r="C25" s="127" t="e">
        <f t="shared" si="195"/>
        <v>#REF!</v>
      </c>
      <c r="D25" s="46" t="e">
        <f>A25</f>
        <v>#REF!</v>
      </c>
      <c r="E25" s="34" t="e">
        <f>B25</f>
        <v>#REF!</v>
      </c>
      <c r="F25" s="34" t="e">
        <f>C25</f>
        <v>#REF!</v>
      </c>
      <c r="G25" s="35" t="e">
        <f>INT(M25/N25)</f>
        <v>#REF!</v>
      </c>
      <c r="H25" s="35" t="e">
        <f>INT(K25/N25)</f>
        <v>#REF!</v>
      </c>
      <c r="I25" s="35" t="e">
        <f>INT(F25/N25)</f>
        <v>#REF!</v>
      </c>
      <c r="J25" s="36" t="e">
        <f>F25-(N25*I25)</f>
        <v>#REF!</v>
      </c>
      <c r="K25" s="36" t="e">
        <f>(J25*12)+E25</f>
        <v>#REF!</v>
      </c>
      <c r="L25" s="36" t="e">
        <f>K25-(N25*H25)</f>
        <v>#REF!</v>
      </c>
      <c r="M25" s="36" t="e">
        <f>(L25*30)+D25</f>
        <v>#REF!</v>
      </c>
      <c r="N25" s="37">
        <v>2</v>
      </c>
      <c r="O25" s="60" t="e">
        <f>IF(G25&lt;30,G25,G25-(R25*30))</f>
        <v>#REF!</v>
      </c>
      <c r="P25" s="60" t="e">
        <f>IF(H25&gt;11,(H25+R25)-(S25*12),H25)</f>
        <v>#REF!</v>
      </c>
      <c r="Q25" s="60" t="e">
        <f>I25+S25</f>
        <v>#REF!</v>
      </c>
      <c r="R25" s="36" t="e">
        <f>INT(G25/30)</f>
        <v>#REF!</v>
      </c>
      <c r="S25" s="39" t="e">
        <f>INT((R25+H25)/12)</f>
        <v>#REF!</v>
      </c>
      <c r="T25" s="100" t="e">
        <f>IF(Sheet3!D3=#REF!,O25,A25)</f>
        <v>#REF!</v>
      </c>
      <c r="U25" s="101" t="e">
        <f>IF(Sheet3!D3=#REF!,P25,B25)</f>
        <v>#REF!</v>
      </c>
      <c r="V25" s="102" t="e">
        <f>IF(Sheet3!D3=#REF!,Q25,C25)</f>
        <v>#REF!</v>
      </c>
      <c r="W25" s="17" t="e">
        <f>SUM(T25:T33)</f>
        <v>#REF!</v>
      </c>
      <c r="X25" s="17" t="e">
        <f>SUM(U25:U33)</f>
        <v>#REF!</v>
      </c>
      <c r="Y25" s="17" t="e">
        <f>SUM(V25:V33)</f>
        <v>#REF!</v>
      </c>
      <c r="Z25" s="103">
        <v>1</v>
      </c>
      <c r="AA25" s="17" t="e">
        <f>INT(AG25/AI25)</f>
        <v>#REF!</v>
      </c>
      <c r="AB25" s="17" t="e">
        <f>INT(AE25/AI25)</f>
        <v>#REF!</v>
      </c>
      <c r="AC25" s="17" t="e">
        <f>INT(Y25/AI25)</f>
        <v>#REF!</v>
      </c>
      <c r="AD25" s="224" t="e">
        <f>Y25-(AI25*AC25)</f>
        <v>#REF!</v>
      </c>
      <c r="AE25" s="224" t="e">
        <f>(AD25*12)+X25</f>
        <v>#REF!</v>
      </c>
      <c r="AF25" s="224" t="e">
        <f>AE25-(AI25*AB25)</f>
        <v>#REF!</v>
      </c>
      <c r="AG25" s="224" t="e">
        <f>(AF25*30)+W25</f>
        <v>#REF!</v>
      </c>
      <c r="AH25" s="224">
        <v>1</v>
      </c>
      <c r="AI25" s="224">
        <f>AH25/Z25</f>
        <v>1</v>
      </c>
      <c r="AJ25" s="60" t="e">
        <f>IF(AA25&lt;30,AA25,AA25-(AM25*30))</f>
        <v>#REF!</v>
      </c>
      <c r="AK25" s="60" t="e">
        <f>IF((AB25+AM25)&gt;11,(AB25+AM25)-(AN25*12),(AB25+AM25))</f>
        <v>#REF!</v>
      </c>
      <c r="AL25" s="60" t="e">
        <f>AC25+AN25</f>
        <v>#REF!</v>
      </c>
      <c r="AM25" s="224" t="e">
        <f>INT(AA25/30)</f>
        <v>#REF!</v>
      </c>
      <c r="AN25" s="104" t="e">
        <f>INT((AM25+AB25)/12)</f>
        <v>#REF!</v>
      </c>
      <c r="AO25" s="105" t="e">
        <f>AJ25</f>
        <v>#REF!</v>
      </c>
      <c r="AP25" s="106" t="e">
        <f>IF(AK25&gt;11,AK25-12,AK25)</f>
        <v>#REF!</v>
      </c>
      <c r="AQ25" s="107" t="e">
        <f>AR25+AL25</f>
        <v>#REF!</v>
      </c>
      <c r="AR25" s="108" t="e">
        <f>INT(AK25/12)</f>
        <v>#REF!</v>
      </c>
    </row>
    <row r="26" spans="1:44" ht="24.75" thickBot="1" x14ac:dyDescent="0.65">
      <c r="A26" s="113" t="e">
        <f t="shared" si="195"/>
        <v>#REF!</v>
      </c>
      <c r="B26" s="114" t="e">
        <f t="shared" si="195"/>
        <v>#REF!</v>
      </c>
      <c r="C26" s="128" t="e">
        <f t="shared" si="195"/>
        <v>#REF!</v>
      </c>
      <c r="D26" s="46" t="e">
        <f t="shared" ref="D26:D33" si="196">A26</f>
        <v>#REF!</v>
      </c>
      <c r="E26" s="34" t="e">
        <f t="shared" ref="E26:E33" si="197">B26</f>
        <v>#REF!</v>
      </c>
      <c r="F26" s="34" t="e">
        <f t="shared" ref="F26:F33" si="198">C26</f>
        <v>#REF!</v>
      </c>
      <c r="G26" s="35" t="e">
        <f t="shared" ref="G26:G33" si="199">INT(M26/N26)</f>
        <v>#REF!</v>
      </c>
      <c r="H26" s="35" t="e">
        <f t="shared" ref="H26:H33" si="200">INT(K26/N26)</f>
        <v>#REF!</v>
      </c>
      <c r="I26" s="35" t="e">
        <f t="shared" ref="I26:I33" si="201">INT(F26/N26)</f>
        <v>#REF!</v>
      </c>
      <c r="J26" s="36" t="e">
        <f t="shared" ref="J26:J33" si="202">F26-(N26*I26)</f>
        <v>#REF!</v>
      </c>
      <c r="K26" s="36" t="e">
        <f t="shared" ref="K26:K33" si="203">(J26*12)+E26</f>
        <v>#REF!</v>
      </c>
      <c r="L26" s="36" t="e">
        <f t="shared" ref="L26:L33" si="204">K26-(N26*H26)</f>
        <v>#REF!</v>
      </c>
      <c r="M26" s="36" t="e">
        <f t="shared" ref="M26:M33" si="205">(L26*30)+D26</f>
        <v>#REF!</v>
      </c>
      <c r="N26" s="37">
        <v>2</v>
      </c>
      <c r="O26" s="60" t="e">
        <f t="shared" ref="O26:O33" si="206">IF(G26&lt;30,G26,G26-(R26*30))</f>
        <v>#REF!</v>
      </c>
      <c r="P26" s="60" t="e">
        <f t="shared" ref="P26:P33" si="207">IF(H26&gt;11,(H26+R26)-(S26*12),H26)</f>
        <v>#REF!</v>
      </c>
      <c r="Q26" s="60" t="e">
        <f t="shared" ref="Q26:Q33" si="208">I26+S26</f>
        <v>#REF!</v>
      </c>
      <c r="R26" s="36" t="e">
        <f t="shared" ref="R26:R33" si="209">INT(G26/30)</f>
        <v>#REF!</v>
      </c>
      <c r="S26" s="39" t="e">
        <f t="shared" ref="S26:S33" si="210">INT((R26+H26)/12)</f>
        <v>#REF!</v>
      </c>
      <c r="T26" s="100" t="e">
        <f>IF(Sheet3!D3=#REF!,O26,A26)</f>
        <v>#REF!</v>
      </c>
      <c r="U26" s="101" t="e">
        <f>IF(Sheet3!D3=#REF!,P26,B26)</f>
        <v>#REF!</v>
      </c>
      <c r="V26" s="102" t="e">
        <f>IF(Sheet3!D3=#REF!,Q26,C26)</f>
        <v>#REF!</v>
      </c>
    </row>
    <row r="27" spans="1:44" ht="24.75" thickBot="1" x14ac:dyDescent="0.65">
      <c r="A27" s="113" t="e">
        <f t="shared" si="195"/>
        <v>#REF!</v>
      </c>
      <c r="B27" s="114" t="e">
        <f t="shared" si="195"/>
        <v>#REF!</v>
      </c>
      <c r="C27" s="128" t="e">
        <f t="shared" si="195"/>
        <v>#REF!</v>
      </c>
      <c r="D27" s="46" t="e">
        <f t="shared" si="196"/>
        <v>#REF!</v>
      </c>
      <c r="E27" s="34" t="e">
        <f t="shared" si="197"/>
        <v>#REF!</v>
      </c>
      <c r="F27" s="34" t="e">
        <f t="shared" si="198"/>
        <v>#REF!</v>
      </c>
      <c r="G27" s="35" t="e">
        <f t="shared" si="199"/>
        <v>#REF!</v>
      </c>
      <c r="H27" s="35" t="e">
        <f t="shared" si="200"/>
        <v>#REF!</v>
      </c>
      <c r="I27" s="35" t="e">
        <f t="shared" si="201"/>
        <v>#REF!</v>
      </c>
      <c r="J27" s="36" t="e">
        <f t="shared" si="202"/>
        <v>#REF!</v>
      </c>
      <c r="K27" s="36" t="e">
        <f t="shared" si="203"/>
        <v>#REF!</v>
      </c>
      <c r="L27" s="36" t="e">
        <f t="shared" si="204"/>
        <v>#REF!</v>
      </c>
      <c r="M27" s="36" t="e">
        <f t="shared" si="205"/>
        <v>#REF!</v>
      </c>
      <c r="N27" s="37">
        <v>2</v>
      </c>
      <c r="O27" s="60" t="e">
        <f t="shared" si="206"/>
        <v>#REF!</v>
      </c>
      <c r="P27" s="60" t="e">
        <f t="shared" si="207"/>
        <v>#REF!</v>
      </c>
      <c r="Q27" s="60" t="e">
        <f t="shared" si="208"/>
        <v>#REF!</v>
      </c>
      <c r="R27" s="36" t="e">
        <f t="shared" si="209"/>
        <v>#REF!</v>
      </c>
      <c r="S27" s="39" t="e">
        <f t="shared" si="210"/>
        <v>#REF!</v>
      </c>
      <c r="T27" s="100" t="e">
        <f>IF(Sheet3!D3=#REF!,O27,A27)</f>
        <v>#REF!</v>
      </c>
      <c r="U27" s="101" t="e">
        <f>IF(Sheet3!D3=#REF!,P27,B27)</f>
        <v>#REF!</v>
      </c>
      <c r="V27" s="102" t="e">
        <f>IF(Sheet3!D3=#REF!,Q27,C27)</f>
        <v>#REF!</v>
      </c>
      <c r="AE27" s="301" t="s">
        <v>18</v>
      </c>
      <c r="AF27" s="302"/>
      <c r="AG27" s="129" t="e">
        <f>((AB28*365)+(AA28*12)+Z28)/365</f>
        <v>#REF!</v>
      </c>
    </row>
    <row r="28" spans="1:44" ht="24.75" thickBot="1" x14ac:dyDescent="0.65">
      <c r="A28" s="113" t="e">
        <f t="shared" si="195"/>
        <v>#REF!</v>
      </c>
      <c r="B28" s="114" t="e">
        <f t="shared" si="195"/>
        <v>#REF!</v>
      </c>
      <c r="C28" s="128" t="e">
        <f t="shared" si="195"/>
        <v>#REF!</v>
      </c>
      <c r="D28" s="46" t="e">
        <f t="shared" si="196"/>
        <v>#REF!</v>
      </c>
      <c r="E28" s="34" t="e">
        <f t="shared" si="197"/>
        <v>#REF!</v>
      </c>
      <c r="F28" s="34" t="e">
        <f t="shared" si="198"/>
        <v>#REF!</v>
      </c>
      <c r="G28" s="35" t="e">
        <f t="shared" si="199"/>
        <v>#REF!</v>
      </c>
      <c r="H28" s="35" t="e">
        <f t="shared" si="200"/>
        <v>#REF!</v>
      </c>
      <c r="I28" s="35" t="e">
        <f t="shared" si="201"/>
        <v>#REF!</v>
      </c>
      <c r="J28" s="36" t="e">
        <f t="shared" si="202"/>
        <v>#REF!</v>
      </c>
      <c r="K28" s="36" t="e">
        <f t="shared" si="203"/>
        <v>#REF!</v>
      </c>
      <c r="L28" s="36" t="e">
        <f t="shared" si="204"/>
        <v>#REF!</v>
      </c>
      <c r="M28" s="36" t="e">
        <f t="shared" si="205"/>
        <v>#REF!</v>
      </c>
      <c r="N28" s="37">
        <v>2</v>
      </c>
      <c r="O28" s="60" t="e">
        <f t="shared" si="206"/>
        <v>#REF!</v>
      </c>
      <c r="P28" s="60" t="e">
        <f t="shared" si="207"/>
        <v>#REF!</v>
      </c>
      <c r="Q28" s="60" t="e">
        <f t="shared" si="208"/>
        <v>#REF!</v>
      </c>
      <c r="R28" s="36" t="e">
        <f t="shared" si="209"/>
        <v>#REF!</v>
      </c>
      <c r="S28" s="39" t="e">
        <f t="shared" si="210"/>
        <v>#REF!</v>
      </c>
      <c r="T28" s="100" t="e">
        <f>IF(Sheet3!D3=#REF!,O28,A28)</f>
        <v>#REF!</v>
      </c>
      <c r="U28" s="101" t="e">
        <f>IF(Sheet3!D3=#REF!,P28,B28)</f>
        <v>#REF!</v>
      </c>
      <c r="V28" s="102" t="e">
        <f>IF(Sheet3!D3=#REF!,Q28,C28)</f>
        <v>#REF!</v>
      </c>
      <c r="X28" s="290" t="s">
        <v>18</v>
      </c>
      <c r="Y28" s="291"/>
      <c r="Z28" s="111" t="e">
        <f>AO25</f>
        <v>#REF!</v>
      </c>
      <c r="AA28" s="67" t="e">
        <f>AP25</f>
        <v>#REF!</v>
      </c>
      <c r="AB28" s="112" t="e">
        <f>AQ25</f>
        <v>#REF!</v>
      </c>
      <c r="AE28" s="303" t="s">
        <v>59</v>
      </c>
      <c r="AF28" s="304"/>
      <c r="AG28" s="130" t="e">
        <f>((AE16*365)+(AD16*12)+AC16)/365</f>
        <v>#REF!</v>
      </c>
    </row>
    <row r="29" spans="1:44" ht="24.75" thickBot="1" x14ac:dyDescent="0.65">
      <c r="A29" s="113" t="e">
        <f t="shared" si="195"/>
        <v>#REF!</v>
      </c>
      <c r="B29" s="114" t="e">
        <f t="shared" si="195"/>
        <v>#REF!</v>
      </c>
      <c r="C29" s="128" t="e">
        <f t="shared" si="195"/>
        <v>#REF!</v>
      </c>
      <c r="D29" s="46" t="e">
        <f t="shared" si="196"/>
        <v>#REF!</v>
      </c>
      <c r="E29" s="34" t="e">
        <f t="shared" si="197"/>
        <v>#REF!</v>
      </c>
      <c r="F29" s="34" t="e">
        <f t="shared" si="198"/>
        <v>#REF!</v>
      </c>
      <c r="G29" s="35" t="e">
        <f t="shared" si="199"/>
        <v>#REF!</v>
      </c>
      <c r="H29" s="35" t="e">
        <f t="shared" si="200"/>
        <v>#REF!</v>
      </c>
      <c r="I29" s="35" t="e">
        <f t="shared" si="201"/>
        <v>#REF!</v>
      </c>
      <c r="J29" s="36" t="e">
        <f t="shared" si="202"/>
        <v>#REF!</v>
      </c>
      <c r="K29" s="36" t="e">
        <f t="shared" si="203"/>
        <v>#REF!</v>
      </c>
      <c r="L29" s="36" t="e">
        <f t="shared" si="204"/>
        <v>#REF!</v>
      </c>
      <c r="M29" s="36" t="e">
        <f t="shared" si="205"/>
        <v>#REF!</v>
      </c>
      <c r="N29" s="37">
        <v>2</v>
      </c>
      <c r="O29" s="60" t="e">
        <f t="shared" si="206"/>
        <v>#REF!</v>
      </c>
      <c r="P29" s="60" t="e">
        <f t="shared" si="207"/>
        <v>#REF!</v>
      </c>
      <c r="Q29" s="60" t="e">
        <f t="shared" si="208"/>
        <v>#REF!</v>
      </c>
      <c r="R29" s="36" t="e">
        <f t="shared" si="209"/>
        <v>#REF!</v>
      </c>
      <c r="S29" s="39" t="e">
        <f t="shared" si="210"/>
        <v>#REF!</v>
      </c>
      <c r="T29" s="100" t="e">
        <f>IF(Sheet3!D3=#REF!,O29,A29)</f>
        <v>#REF!</v>
      </c>
      <c r="U29" s="101" t="e">
        <f>IF(Sheet3!D3=#REF!,P29,B29)</f>
        <v>#REF!</v>
      </c>
      <c r="V29" s="102" t="e">
        <f>IF(Sheet3!D3=#REF!,Q29,C29)</f>
        <v>#REF!</v>
      </c>
      <c r="AE29" s="305" t="e">
        <f>#REF!</f>
        <v>#REF!</v>
      </c>
      <c r="AF29" s="306"/>
      <c r="AG29" s="131" t="e">
        <f>((HO13*365)+(HN13*12)+HM13)/365</f>
        <v>#REF!</v>
      </c>
    </row>
    <row r="30" spans="1:44" ht="24.75" thickBot="1" x14ac:dyDescent="0.65">
      <c r="A30" s="113" t="e">
        <f t="shared" si="195"/>
        <v>#REF!</v>
      </c>
      <c r="B30" s="114" t="e">
        <f t="shared" si="195"/>
        <v>#REF!</v>
      </c>
      <c r="C30" s="128" t="e">
        <f t="shared" si="195"/>
        <v>#REF!</v>
      </c>
      <c r="D30" s="46" t="e">
        <f t="shared" si="196"/>
        <v>#REF!</v>
      </c>
      <c r="E30" s="34" t="e">
        <f t="shared" si="197"/>
        <v>#REF!</v>
      </c>
      <c r="F30" s="34" t="e">
        <f t="shared" si="198"/>
        <v>#REF!</v>
      </c>
      <c r="G30" s="35" t="e">
        <f t="shared" si="199"/>
        <v>#REF!</v>
      </c>
      <c r="H30" s="35" t="e">
        <f t="shared" si="200"/>
        <v>#REF!</v>
      </c>
      <c r="I30" s="35" t="e">
        <f t="shared" si="201"/>
        <v>#REF!</v>
      </c>
      <c r="J30" s="36" t="e">
        <f t="shared" si="202"/>
        <v>#REF!</v>
      </c>
      <c r="K30" s="36" t="e">
        <f t="shared" si="203"/>
        <v>#REF!</v>
      </c>
      <c r="L30" s="36" t="e">
        <f t="shared" si="204"/>
        <v>#REF!</v>
      </c>
      <c r="M30" s="36" t="e">
        <f t="shared" si="205"/>
        <v>#REF!</v>
      </c>
      <c r="N30" s="37">
        <v>2</v>
      </c>
      <c r="O30" s="60" t="e">
        <f t="shared" si="206"/>
        <v>#REF!</v>
      </c>
      <c r="P30" s="60" t="e">
        <f t="shared" si="207"/>
        <v>#REF!</v>
      </c>
      <c r="Q30" s="60" t="e">
        <f t="shared" si="208"/>
        <v>#REF!</v>
      </c>
      <c r="R30" s="36" t="e">
        <f t="shared" si="209"/>
        <v>#REF!</v>
      </c>
      <c r="S30" s="39" t="e">
        <f t="shared" si="210"/>
        <v>#REF!</v>
      </c>
      <c r="T30" s="100" t="e">
        <f>IF(Sheet3!D3=#REF!,O30,A30)</f>
        <v>#REF!</v>
      </c>
      <c r="U30" s="101" t="e">
        <f>IF(Sheet3!D3=#REF!,P30,B30)</f>
        <v>#REF!</v>
      </c>
      <c r="V30" s="102" t="e">
        <f>IF(Sheet3!D3=#REF!,Q30,C30)</f>
        <v>#REF!</v>
      </c>
    </row>
    <row r="31" spans="1:44" ht="24.75" thickBot="1" x14ac:dyDescent="0.65">
      <c r="A31" s="113" t="e">
        <f t="shared" si="195"/>
        <v>#REF!</v>
      </c>
      <c r="B31" s="114" t="e">
        <f t="shared" si="195"/>
        <v>#REF!</v>
      </c>
      <c r="C31" s="128" t="e">
        <f t="shared" si="195"/>
        <v>#REF!</v>
      </c>
      <c r="D31" s="46" t="e">
        <f t="shared" si="196"/>
        <v>#REF!</v>
      </c>
      <c r="E31" s="34" t="e">
        <f t="shared" si="197"/>
        <v>#REF!</v>
      </c>
      <c r="F31" s="34" t="e">
        <f t="shared" si="198"/>
        <v>#REF!</v>
      </c>
      <c r="G31" s="35" t="e">
        <f t="shared" si="199"/>
        <v>#REF!</v>
      </c>
      <c r="H31" s="35" t="e">
        <f t="shared" si="200"/>
        <v>#REF!</v>
      </c>
      <c r="I31" s="35" t="e">
        <f t="shared" si="201"/>
        <v>#REF!</v>
      </c>
      <c r="J31" s="36" t="e">
        <f t="shared" si="202"/>
        <v>#REF!</v>
      </c>
      <c r="K31" s="36" t="e">
        <f t="shared" si="203"/>
        <v>#REF!</v>
      </c>
      <c r="L31" s="36" t="e">
        <f t="shared" si="204"/>
        <v>#REF!</v>
      </c>
      <c r="M31" s="36" t="e">
        <f t="shared" si="205"/>
        <v>#REF!</v>
      </c>
      <c r="N31" s="37">
        <v>2</v>
      </c>
      <c r="O31" s="60" t="e">
        <f t="shared" si="206"/>
        <v>#REF!</v>
      </c>
      <c r="P31" s="60" t="e">
        <f t="shared" si="207"/>
        <v>#REF!</v>
      </c>
      <c r="Q31" s="60" t="e">
        <f t="shared" si="208"/>
        <v>#REF!</v>
      </c>
      <c r="R31" s="36" t="e">
        <f t="shared" si="209"/>
        <v>#REF!</v>
      </c>
      <c r="S31" s="39" t="e">
        <f t="shared" si="210"/>
        <v>#REF!</v>
      </c>
      <c r="T31" s="100" t="e">
        <f>IF(Sheet3!D3=#REF!,O31,A31)</f>
        <v>#REF!</v>
      </c>
      <c r="U31" s="101" t="e">
        <f>IF(Sheet3!D3=#REF!,P31,B31)</f>
        <v>#REF!</v>
      </c>
      <c r="V31" s="102" t="e">
        <f>IF(Sheet3!D3=#REF!,Q31,C31)</f>
        <v>#REF!</v>
      </c>
    </row>
    <row r="32" spans="1:44" ht="24.75" thickBot="1" x14ac:dyDescent="0.65">
      <c r="A32" s="113" t="e">
        <f t="shared" si="195"/>
        <v>#REF!</v>
      </c>
      <c r="B32" s="114" t="e">
        <f t="shared" si="195"/>
        <v>#REF!</v>
      </c>
      <c r="C32" s="128" t="e">
        <f t="shared" si="195"/>
        <v>#REF!</v>
      </c>
      <c r="D32" s="46" t="e">
        <f t="shared" si="196"/>
        <v>#REF!</v>
      </c>
      <c r="E32" s="34" t="e">
        <f t="shared" si="197"/>
        <v>#REF!</v>
      </c>
      <c r="F32" s="34" t="e">
        <f t="shared" si="198"/>
        <v>#REF!</v>
      </c>
      <c r="G32" s="35" t="e">
        <f t="shared" si="199"/>
        <v>#REF!</v>
      </c>
      <c r="H32" s="35" t="e">
        <f t="shared" si="200"/>
        <v>#REF!</v>
      </c>
      <c r="I32" s="35" t="e">
        <f t="shared" si="201"/>
        <v>#REF!</v>
      </c>
      <c r="J32" s="36" t="e">
        <f t="shared" si="202"/>
        <v>#REF!</v>
      </c>
      <c r="K32" s="36" t="e">
        <f t="shared" si="203"/>
        <v>#REF!</v>
      </c>
      <c r="L32" s="36" t="e">
        <f t="shared" si="204"/>
        <v>#REF!</v>
      </c>
      <c r="M32" s="36" t="e">
        <f t="shared" si="205"/>
        <v>#REF!</v>
      </c>
      <c r="N32" s="37">
        <v>2</v>
      </c>
      <c r="O32" s="60" t="e">
        <f t="shared" si="206"/>
        <v>#REF!</v>
      </c>
      <c r="P32" s="60" t="e">
        <f t="shared" si="207"/>
        <v>#REF!</v>
      </c>
      <c r="Q32" s="60" t="e">
        <f t="shared" si="208"/>
        <v>#REF!</v>
      </c>
      <c r="R32" s="36" t="e">
        <f t="shared" si="209"/>
        <v>#REF!</v>
      </c>
      <c r="S32" s="39" t="e">
        <f t="shared" si="210"/>
        <v>#REF!</v>
      </c>
      <c r="T32" s="100" t="e">
        <f>IF(Sheet3!D3=#REF!,O32,A32)</f>
        <v>#REF!</v>
      </c>
      <c r="U32" s="101" t="e">
        <f>IF(Sheet3!D3=#REF!,P32,B32)</f>
        <v>#REF!</v>
      </c>
      <c r="V32" s="102" t="e">
        <f>IF(Sheet3!D3=#REF!,Q32,C32)</f>
        <v>#REF!</v>
      </c>
    </row>
    <row r="33" spans="1:131" ht="24.75" thickBot="1" x14ac:dyDescent="0.65">
      <c r="A33" s="122" t="e">
        <f t="shared" si="195"/>
        <v>#REF!</v>
      </c>
      <c r="B33" s="123" t="e">
        <f t="shared" si="195"/>
        <v>#REF!</v>
      </c>
      <c r="C33" s="132" t="e">
        <f t="shared" si="195"/>
        <v>#REF!</v>
      </c>
      <c r="D33" s="46" t="e">
        <f t="shared" si="196"/>
        <v>#REF!</v>
      </c>
      <c r="E33" s="34" t="e">
        <f t="shared" si="197"/>
        <v>#REF!</v>
      </c>
      <c r="F33" s="34" t="e">
        <f t="shared" si="198"/>
        <v>#REF!</v>
      </c>
      <c r="G33" s="35" t="e">
        <f t="shared" si="199"/>
        <v>#REF!</v>
      </c>
      <c r="H33" s="35" t="e">
        <f t="shared" si="200"/>
        <v>#REF!</v>
      </c>
      <c r="I33" s="35" t="e">
        <f t="shared" si="201"/>
        <v>#REF!</v>
      </c>
      <c r="J33" s="36" t="e">
        <f t="shared" si="202"/>
        <v>#REF!</v>
      </c>
      <c r="K33" s="36" t="e">
        <f t="shared" si="203"/>
        <v>#REF!</v>
      </c>
      <c r="L33" s="36" t="e">
        <f t="shared" si="204"/>
        <v>#REF!</v>
      </c>
      <c r="M33" s="36" t="e">
        <f t="shared" si="205"/>
        <v>#REF!</v>
      </c>
      <c r="N33" s="37">
        <v>2</v>
      </c>
      <c r="O33" s="60" t="e">
        <f t="shared" si="206"/>
        <v>#REF!</v>
      </c>
      <c r="P33" s="60" t="e">
        <f t="shared" si="207"/>
        <v>#REF!</v>
      </c>
      <c r="Q33" s="60" t="e">
        <f t="shared" si="208"/>
        <v>#REF!</v>
      </c>
      <c r="R33" s="36" t="e">
        <f t="shared" si="209"/>
        <v>#REF!</v>
      </c>
      <c r="S33" s="39" t="e">
        <f t="shared" si="210"/>
        <v>#REF!</v>
      </c>
      <c r="T33" s="100" t="e">
        <f>IF(Sheet3!D3=#REF!,O33,A33)</f>
        <v>#REF!</v>
      </c>
      <c r="U33" s="101" t="e">
        <f>IF(Sheet3!D3=#REF!,P33,B33)</f>
        <v>#REF!</v>
      </c>
      <c r="V33" s="102" t="e">
        <f>IF(Sheet3!D3=#REF!,Q33,C33)</f>
        <v>#REF!</v>
      </c>
    </row>
    <row r="34" spans="1:131" ht="15.75" thickBot="1" x14ac:dyDescent="0.3"/>
    <row r="35" spans="1:131" ht="15.75" thickBot="1" x14ac:dyDescent="0.3">
      <c r="A35" s="278" t="s">
        <v>35</v>
      </c>
      <c r="B35" s="279"/>
      <c r="C35" s="280"/>
      <c r="O35" s="281" t="s">
        <v>16</v>
      </c>
      <c r="P35" s="282"/>
      <c r="Q35" s="283"/>
      <c r="T35" s="278" t="s">
        <v>38</v>
      </c>
      <c r="U35" s="279"/>
      <c r="V35" s="280"/>
    </row>
    <row r="36" spans="1:131" ht="15.75" thickBot="1" x14ac:dyDescent="0.3"/>
    <row r="37" spans="1:131" ht="19.5" thickBot="1" x14ac:dyDescent="0.3">
      <c r="A37" s="6">
        <f>'09'!C10</f>
        <v>0</v>
      </c>
      <c r="B37" s="7">
        <f>'09'!D10</f>
        <v>0</v>
      </c>
      <c r="C37" s="7">
        <f>'09'!E10</f>
        <v>0</v>
      </c>
      <c r="D37" s="7">
        <f>'09'!G11</f>
        <v>0</v>
      </c>
      <c r="E37" s="7">
        <f>'09'!H11</f>
        <v>0</v>
      </c>
      <c r="F37" s="7">
        <f>'09'!I11</f>
        <v>0</v>
      </c>
      <c r="G37" s="7">
        <f>IF(D37&gt;A37,D37-A37,D37+30-A37)</f>
        <v>30</v>
      </c>
      <c r="H37" s="8">
        <f>IF(D37&gt;A37,E37,E37-1)</f>
        <v>-1</v>
      </c>
      <c r="I37" s="8">
        <f>IF(H37&gt;B37,F37,F37-1)</f>
        <v>-1</v>
      </c>
      <c r="J37" s="7">
        <f>G37</f>
        <v>30</v>
      </c>
      <c r="K37" s="7">
        <f>IF(H37&gt;B37,H37-B37,H37+12-B37)</f>
        <v>11</v>
      </c>
      <c r="L37" s="7">
        <f>I37-C37</f>
        <v>-1</v>
      </c>
      <c r="M37" s="7">
        <f>IF(J37&gt;29,0,J37)</f>
        <v>0</v>
      </c>
      <c r="N37" s="7">
        <f>IF(J37&gt;29,K37+1,K37)</f>
        <v>12</v>
      </c>
      <c r="O37" s="7">
        <f>IF(N37&gt;11,L37+1,L37)</f>
        <v>0</v>
      </c>
      <c r="P37" s="9">
        <f>M37</f>
        <v>0</v>
      </c>
      <c r="Q37" s="9">
        <f>IF(N37&gt;11,N37-12,N37)</f>
        <v>0</v>
      </c>
      <c r="R37" s="10">
        <f>O37</f>
        <v>0</v>
      </c>
      <c r="S37" s="11">
        <f>'09'!C10</f>
        <v>0</v>
      </c>
      <c r="T37" s="12">
        <f>'09'!D10</f>
        <v>0</v>
      </c>
      <c r="U37" s="12">
        <f>'09'!E10</f>
        <v>0</v>
      </c>
      <c r="V37" s="12">
        <v>1</v>
      </c>
      <c r="W37" s="12">
        <v>1</v>
      </c>
      <c r="X37" s="12">
        <v>1388</v>
      </c>
      <c r="Y37" s="13">
        <f t="shared" ref="Y37" si="211">IF(V37&gt;S37,V37-S37,V37+30-S37)</f>
        <v>1</v>
      </c>
      <c r="Z37" s="14">
        <f t="shared" ref="Z37" si="212">IF(V37&gt;S37,W37,W37-1)</f>
        <v>1</v>
      </c>
      <c r="AA37" s="8">
        <f t="shared" ref="AA37" si="213">IF(Z37&gt;T37,X37,X37-1)</f>
        <v>1388</v>
      </c>
      <c r="AB37" s="7">
        <f t="shared" ref="AB37" si="214">Y37</f>
        <v>1</v>
      </c>
      <c r="AC37" s="7">
        <f t="shared" ref="AC37" si="215">IF(Z37&gt;T37,Z37-T37,Z37+12-T37)</f>
        <v>1</v>
      </c>
      <c r="AD37" s="7">
        <f t="shared" ref="AD37" si="216">AA37-U37</f>
        <v>1388</v>
      </c>
      <c r="AE37" s="7">
        <f t="shared" ref="AE37" si="217">IF(AB37&gt;29,0,AB37)</f>
        <v>1</v>
      </c>
      <c r="AF37" s="7">
        <f t="shared" ref="AF37" si="218">IF(AB37&gt;29,AC37+1,AC37)</f>
        <v>1</v>
      </c>
      <c r="AG37" s="7">
        <f t="shared" ref="AG37" si="219">IF(AF37&gt;11,AD37+1,AD37)</f>
        <v>1388</v>
      </c>
      <c r="AH37" s="15">
        <f t="shared" ref="AH37" si="220">AE37</f>
        <v>1</v>
      </c>
      <c r="AI37" s="15">
        <f>IF(AF37&gt;11,0,AF37)</f>
        <v>1</v>
      </c>
      <c r="AJ37" s="15">
        <f t="shared" ref="AJ37" si="221">AG37</f>
        <v>1388</v>
      </c>
      <c r="AK37" s="11">
        <v>1</v>
      </c>
      <c r="AL37" s="12">
        <v>1</v>
      </c>
      <c r="AM37" s="12">
        <v>1388</v>
      </c>
      <c r="AN37" s="12">
        <f>'09'!G11</f>
        <v>0</v>
      </c>
      <c r="AO37" s="12">
        <f>'09'!H11</f>
        <v>0</v>
      </c>
      <c r="AP37" s="12">
        <f>'09'!I11</f>
        <v>0</v>
      </c>
      <c r="AQ37" s="13">
        <f>IF(AN37&gt;AK37,AN37-AK37,AN37+30-AK37)</f>
        <v>29</v>
      </c>
      <c r="AR37" s="14">
        <f>IF(AN37&gt;AK37,AO37,AO37-1)</f>
        <v>-1</v>
      </c>
      <c r="AS37" s="8">
        <f>IF(AR37&gt;AL37,AP37,AP37-1)</f>
        <v>-1</v>
      </c>
      <c r="AT37" s="7">
        <f>AQ37</f>
        <v>29</v>
      </c>
      <c r="AU37" s="7">
        <f>IF(AR37&gt;AL37,AR37-AL37,AR37+12-AL37)</f>
        <v>10</v>
      </c>
      <c r="AV37" s="7">
        <f>AS37-AM37</f>
        <v>-1389</v>
      </c>
      <c r="AW37" s="7">
        <f>IF(AT37&gt;29,0,AT37)</f>
        <v>29</v>
      </c>
      <c r="AX37" s="7">
        <f>IF(AT37&gt;29,AU37+1,AU37)</f>
        <v>10</v>
      </c>
      <c r="AY37" s="7">
        <f>IF(AX37&gt;11,AV37+1,AV37)</f>
        <v>-1389</v>
      </c>
      <c r="AZ37" s="15">
        <f>AW37</f>
        <v>29</v>
      </c>
      <c r="BA37" s="15">
        <f>IF(AX37&gt;11,0,AX37)</f>
        <v>10</v>
      </c>
      <c r="BB37" s="15">
        <f>AY37</f>
        <v>-1389</v>
      </c>
      <c r="BC37" s="16">
        <f>AZ37</f>
        <v>29</v>
      </c>
      <c r="BD37" s="17">
        <f>BA37</f>
        <v>10</v>
      </c>
      <c r="BE37" s="18">
        <f>BB37</f>
        <v>-1389</v>
      </c>
      <c r="BF37" s="19">
        <v>2</v>
      </c>
      <c r="BG37" s="20">
        <f>INT(BM37/BO37)</f>
        <v>58</v>
      </c>
      <c r="BH37" s="18">
        <f>INT(BK37/BO37)</f>
        <v>20</v>
      </c>
      <c r="BI37" s="18">
        <f>INT(BE37/BO37)</f>
        <v>-2778</v>
      </c>
      <c r="BJ37" s="21">
        <f>BE37-(BO37*BI37)</f>
        <v>0</v>
      </c>
      <c r="BK37" s="21">
        <f>(BJ37*12)+BD37</f>
        <v>10</v>
      </c>
      <c r="BL37" s="21">
        <f>BK37-(BO37*BH37)</f>
        <v>0</v>
      </c>
      <c r="BM37" s="22">
        <f>(BL37*30)+BC37</f>
        <v>29</v>
      </c>
      <c r="BN37" s="22">
        <v>1</v>
      </c>
      <c r="BO37" s="23">
        <f>BN37/BF37</f>
        <v>0.5</v>
      </c>
      <c r="BP37" s="24">
        <f>IF(BG37&lt;30,BG37,BG37-(BS37*30))</f>
        <v>28</v>
      </c>
      <c r="BQ37" s="24">
        <f>IF(BH37&gt;12,(BH37+BS37)-(BT37*12),BH37)</f>
        <v>9</v>
      </c>
      <c r="BR37" s="24">
        <f>BI37+BT37</f>
        <v>-2777</v>
      </c>
      <c r="BS37" s="21">
        <f>INT(BG37/30)</f>
        <v>1</v>
      </c>
      <c r="BT37" s="22">
        <f>INT((BS37+BH37)/12)</f>
        <v>1</v>
      </c>
      <c r="BU37" s="19">
        <v>2</v>
      </c>
      <c r="BV37" s="20">
        <f>BP37+AH37</f>
        <v>29</v>
      </c>
      <c r="BW37" s="18">
        <f>BQ37+AI37</f>
        <v>10</v>
      </c>
      <c r="BX37" s="18">
        <f>BR37+AJ37</f>
        <v>-1389</v>
      </c>
      <c r="BY37" s="21">
        <f>BT37-(CD37*BX37)</f>
        <v>695.5</v>
      </c>
      <c r="BZ37" s="21">
        <f>(BY37*12)+BS37</f>
        <v>8347</v>
      </c>
      <c r="CA37" s="21">
        <f>BZ37-(CD37*BW37)</f>
        <v>8342</v>
      </c>
      <c r="CB37" s="22">
        <f>(CA37*30)+BR37</f>
        <v>247483</v>
      </c>
      <c r="CC37" s="22">
        <v>1</v>
      </c>
      <c r="CD37" s="23">
        <f>CC37/BU37</f>
        <v>0.5</v>
      </c>
      <c r="CE37" s="25">
        <f>IF(BV37&lt;30,BV37,BV37-(CH37*30))</f>
        <v>29</v>
      </c>
      <c r="CF37" s="25">
        <f>IF((BW37+CI37)&gt;11,(BW37+CH37)-(CI37*12),BW37)</f>
        <v>10</v>
      </c>
      <c r="CG37" s="25">
        <f>BX37+CI37</f>
        <v>-1389</v>
      </c>
      <c r="CH37" s="21">
        <f>INT(BV37/30)</f>
        <v>0</v>
      </c>
      <c r="CI37" s="21">
        <f>INT((CH37+BW37)/12)</f>
        <v>0</v>
      </c>
      <c r="CJ37" s="26">
        <f>IF(AND(U37&lt;1388,AP37&gt;1387),CE37,0)</f>
        <v>0</v>
      </c>
      <c r="CK37" s="26">
        <f>IF(AND(U37&lt;1388,AP37&gt;1387),CF37,0)</f>
        <v>0</v>
      </c>
      <c r="CL37" s="27">
        <f>IF(AND(U37&lt;1388,AP37&gt;1387),CG37,0)</f>
        <v>0</v>
      </c>
      <c r="CM37" s="19">
        <v>2</v>
      </c>
      <c r="CN37" s="20">
        <f>AH37+AZ37</f>
        <v>30</v>
      </c>
      <c r="CO37" s="18">
        <f>AI37+BA37</f>
        <v>11</v>
      </c>
      <c r="CP37" s="18">
        <f>AJ37+BB37</f>
        <v>-1</v>
      </c>
      <c r="CQ37" s="21">
        <f>CL37-(CV37*CP37)</f>
        <v>0.5</v>
      </c>
      <c r="CR37" s="21">
        <f>(CQ37*12)+CK37</f>
        <v>6</v>
      </c>
      <c r="CS37" s="21">
        <f>CR37-(CV37*CO37)</f>
        <v>0.5</v>
      </c>
      <c r="CT37" s="22">
        <f>(CS37*30)+CJ37</f>
        <v>15</v>
      </c>
      <c r="CU37" s="22">
        <v>1</v>
      </c>
      <c r="CV37" s="23">
        <f>CU37/CM37</f>
        <v>0.5</v>
      </c>
      <c r="CW37" s="25">
        <f>IF(CN37&lt;30,CN37,CN37-(CZ37*30))</f>
        <v>0</v>
      </c>
      <c r="CX37" s="25">
        <f>IF((CO37+DA37)&gt;11,(CO37+CZ37)-(DA37*12),CO37)</f>
        <v>0</v>
      </c>
      <c r="CY37" s="25">
        <f>CP37+DA37</f>
        <v>0</v>
      </c>
      <c r="CZ37" s="21">
        <f>INT(CN37/30)</f>
        <v>1</v>
      </c>
      <c r="DA37" s="21">
        <f>INT((CZ37+CO37)/12)</f>
        <v>1</v>
      </c>
      <c r="DB37" s="26">
        <f>IF(AND(U37&lt;1388,AP37&lt;1388),CW37,0)</f>
        <v>0</v>
      </c>
      <c r="DC37" s="26">
        <f>IF(AND(U37&lt;1388,AP37&lt;1388),CX37,0)</f>
        <v>0</v>
      </c>
      <c r="DD37" s="27">
        <f>IF(AND(U37&lt;1388,AP37&lt;1388),CY37,0)</f>
        <v>0</v>
      </c>
      <c r="DE37" s="19">
        <v>2</v>
      </c>
      <c r="DF37" s="20">
        <f>(2*AZ37)+(2*AH37)</f>
        <v>60</v>
      </c>
      <c r="DG37" s="18">
        <f>(2*BA37)+(2*AI37)</f>
        <v>22</v>
      </c>
      <c r="DH37" s="18">
        <f>(2*BB37)+(2*AJ37)</f>
        <v>-2</v>
      </c>
      <c r="DI37" s="21">
        <f>X65-(DN37*DH37)</f>
        <v>1</v>
      </c>
      <c r="DJ37" s="21">
        <f>(DI37*12)+W65</f>
        <v>12</v>
      </c>
      <c r="DK37" s="21">
        <f>DJ37-(DN37*DG37)</f>
        <v>1</v>
      </c>
      <c r="DL37" s="22">
        <f>(DK37*30)+V65</f>
        <v>30</v>
      </c>
      <c r="DM37" s="22">
        <v>1</v>
      </c>
      <c r="DN37" s="23">
        <f>DM37/DE37</f>
        <v>0.5</v>
      </c>
      <c r="DO37" s="25">
        <f>IF(DF37&lt;30,DF37,DF37-(DR37*30))</f>
        <v>0</v>
      </c>
      <c r="DP37" s="25">
        <f>IF((DG37+DS37)&gt;11,(DG37+DR37)-(DS37*12),DG37)</f>
        <v>0</v>
      </c>
      <c r="DQ37" s="25">
        <f>DH37+DS37</f>
        <v>0</v>
      </c>
      <c r="DR37" s="21">
        <f>INT(DF37/30)</f>
        <v>2</v>
      </c>
      <c r="DS37" s="21">
        <f>INT((DR37+DG37)/12)</f>
        <v>2</v>
      </c>
      <c r="DT37" s="26">
        <f>IF(AND(U37&gt;1387,AP37&gt;1387),DO37,0)</f>
        <v>0</v>
      </c>
      <c r="DU37" s="26">
        <f>IF(AND(U37&gt;1387,AP37&gt;1387),DP37,0)</f>
        <v>0</v>
      </c>
      <c r="DV37" s="27">
        <f>IF(AND(U37&gt;1387,AP37&gt;1387),DQ37,0)</f>
        <v>0</v>
      </c>
      <c r="DW37" s="28">
        <f>CJ37+DB37+DT37</f>
        <v>0</v>
      </c>
      <c r="DX37" s="9">
        <f>CK37+DC37+DU37</f>
        <v>0</v>
      </c>
      <c r="DY37" s="10">
        <f>CL37+DD37+DV37</f>
        <v>0</v>
      </c>
      <c r="DZ37" s="300" t="s">
        <v>81</v>
      </c>
      <c r="EA37" s="286"/>
    </row>
    <row r="38" spans="1:131" ht="28.5" x14ac:dyDescent="0.25">
      <c r="A38" s="133"/>
      <c r="B38" s="133"/>
      <c r="C38" s="133"/>
      <c r="D38" s="133"/>
      <c r="E38" s="133"/>
      <c r="F38" s="133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133"/>
      <c r="T38" s="133"/>
      <c r="U38" s="133"/>
      <c r="V38" s="133"/>
      <c r="W38" s="133"/>
      <c r="X38" s="133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134"/>
      <c r="AL38" s="134"/>
      <c r="AM38" s="134"/>
      <c r="AN38" s="135"/>
      <c r="AO38" s="134"/>
      <c r="AP38" s="134"/>
      <c r="AQ38" s="134"/>
      <c r="AR38" s="220"/>
      <c r="AS38" s="220"/>
      <c r="AT38" s="220"/>
      <c r="AU38" s="220"/>
      <c r="AV38" s="220"/>
      <c r="AW38" s="220"/>
      <c r="AX38" s="134"/>
      <c r="AY38" s="134"/>
      <c r="AZ38" s="134"/>
      <c r="BA38" s="220"/>
      <c r="BB38" s="220"/>
      <c r="BC38" s="135"/>
      <c r="BD38" s="134"/>
      <c r="BE38" s="134"/>
      <c r="BF38" s="134"/>
      <c r="BG38" s="220"/>
      <c r="BH38" s="220"/>
      <c r="BI38" s="220"/>
      <c r="BJ38" s="220"/>
      <c r="BK38" s="220"/>
      <c r="BL38" s="220"/>
      <c r="BM38" s="136"/>
      <c r="BN38" s="136"/>
      <c r="BO38" s="136"/>
      <c r="BP38" s="220"/>
      <c r="BQ38" s="220"/>
      <c r="BR38" s="137"/>
      <c r="BS38" s="137"/>
      <c r="BT38" s="137"/>
      <c r="BU38" s="135"/>
      <c r="BV38" s="134"/>
      <c r="BW38" s="134"/>
      <c r="BX38" s="134"/>
      <c r="BY38" s="220"/>
      <c r="BZ38" s="220"/>
      <c r="CA38" s="220"/>
      <c r="CB38" s="220"/>
      <c r="CC38" s="220"/>
      <c r="CD38" s="220"/>
      <c r="CE38" s="136"/>
      <c r="CF38" s="136"/>
      <c r="CG38" s="136"/>
      <c r="CH38" s="220"/>
      <c r="CI38" s="220"/>
      <c r="CJ38" s="137"/>
      <c r="CK38" s="137"/>
      <c r="CL38" s="137"/>
      <c r="CM38" s="135"/>
      <c r="CN38" s="134"/>
      <c r="CO38" s="134"/>
      <c r="CP38" s="134"/>
      <c r="CQ38" s="220"/>
      <c r="CR38" s="220"/>
      <c r="CS38" s="220"/>
      <c r="CT38" s="220"/>
      <c r="CU38" s="220"/>
      <c r="CV38" s="220"/>
      <c r="CW38" s="136"/>
      <c r="CX38" s="136"/>
      <c r="CY38" s="136"/>
      <c r="CZ38" s="220"/>
      <c r="DA38" s="220"/>
      <c r="DB38" s="137"/>
      <c r="DC38" s="137"/>
      <c r="DD38" s="137"/>
      <c r="DE38" s="138"/>
      <c r="DF38" s="138"/>
      <c r="DG38" s="138"/>
    </row>
    <row r="39" spans="1:131" ht="16.5" thickBot="1" x14ac:dyDescent="0.3">
      <c r="A39" s="109"/>
      <c r="BN39" s="109"/>
      <c r="BO39" s="109"/>
      <c r="BP39" s="109"/>
      <c r="BQ39" s="109"/>
      <c r="BR39" s="109"/>
    </row>
    <row r="40" spans="1:131" ht="24.75" thickBot="1" x14ac:dyDescent="0.65">
      <c r="A40" s="286" t="s">
        <v>34</v>
      </c>
      <c r="B40" s="288"/>
      <c r="C40" s="17">
        <f>'04'!C9</f>
        <v>0</v>
      </c>
      <c r="D40" s="34">
        <f>'04'!D9</f>
        <v>0</v>
      </c>
      <c r="E40" s="34">
        <f>'04'!E9</f>
        <v>0</v>
      </c>
      <c r="F40" s="35">
        <f>INT(L40/M40)</f>
        <v>0</v>
      </c>
      <c r="G40" s="35">
        <f>INT(J40/M40)</f>
        <v>0</v>
      </c>
      <c r="H40" s="35">
        <f>INT(E40/M40)</f>
        <v>0</v>
      </c>
      <c r="I40" s="36">
        <f>E40-(M40*H40)</f>
        <v>0</v>
      </c>
      <c r="J40" s="36">
        <f>(I40*12)+D40</f>
        <v>0</v>
      </c>
      <c r="K40" s="36">
        <f>J40-(M40*G40)</f>
        <v>0</v>
      </c>
      <c r="L40" s="36">
        <f>(K40*30)+C40</f>
        <v>0</v>
      </c>
      <c r="M40" s="37">
        <f>'04'!G11</f>
        <v>3</v>
      </c>
      <c r="N40" s="60">
        <f>IF(F40&lt;30,F40,F40-(Q40*30))</f>
        <v>0</v>
      </c>
      <c r="O40" s="60">
        <f>IF(G40&gt;11,(G40+Q40)-(R40*12),G40)</f>
        <v>0</v>
      </c>
      <c r="P40" s="60">
        <f>H40+R40</f>
        <v>0</v>
      </c>
      <c r="Q40" s="36">
        <f>INT(F40/30)</f>
        <v>0</v>
      </c>
      <c r="R40" s="47">
        <f>INT((Q40+G40)/12)</f>
        <v>0</v>
      </c>
    </row>
    <row r="41" spans="1:131" ht="16.5" thickBot="1" x14ac:dyDescent="0.3">
      <c r="A41" s="109"/>
      <c r="BN41" s="109"/>
      <c r="BO41" s="109"/>
      <c r="BP41" s="109"/>
      <c r="BQ41" s="109"/>
      <c r="BR41" s="109"/>
    </row>
    <row r="42" spans="1:131" ht="24.75" thickBot="1" x14ac:dyDescent="0.3">
      <c r="A42" s="289" t="s">
        <v>39</v>
      </c>
      <c r="B42" s="284"/>
      <c r="C42" s="17">
        <f>'03'!C9</f>
        <v>0</v>
      </c>
      <c r="D42" s="17">
        <f>'03'!D9</f>
        <v>0</v>
      </c>
      <c r="E42" s="17">
        <f>'03'!E9</f>
        <v>0</v>
      </c>
      <c r="F42" s="103">
        <f>'03'!G11</f>
        <v>1</v>
      </c>
      <c r="G42" s="17">
        <f>INT(M42/O42)</f>
        <v>0</v>
      </c>
      <c r="H42" s="17">
        <f>INT(K42/O42)</f>
        <v>0</v>
      </c>
      <c r="I42" s="17">
        <f>INT(E42/O42)</f>
        <v>0</v>
      </c>
      <c r="J42" s="224">
        <f>E42-(O42*I42)</f>
        <v>0</v>
      </c>
      <c r="K42" s="224">
        <f>(J42*12)+D42</f>
        <v>0</v>
      </c>
      <c r="L42" s="224">
        <f>K42-(O42*H42)</f>
        <v>0</v>
      </c>
      <c r="M42" s="224">
        <f>(L42*30)+C42</f>
        <v>0</v>
      </c>
      <c r="N42" s="224">
        <v>1</v>
      </c>
      <c r="O42" s="224">
        <f>N42/F42</f>
        <v>1</v>
      </c>
      <c r="P42" s="60">
        <f>IF(G42&lt;30,G42,G42-(S42*30))</f>
        <v>0</v>
      </c>
      <c r="Q42" s="60">
        <f>IF((H42+S42)&gt;11,(H42+S42)-(T42*12),(H42+S42))</f>
        <v>0</v>
      </c>
      <c r="R42" s="60">
        <f>I42+T42</f>
        <v>0</v>
      </c>
      <c r="S42" s="224">
        <f>INT(G42/30)</f>
        <v>0</v>
      </c>
      <c r="T42" s="104">
        <f>INT((S42+H42)/12)</f>
        <v>0</v>
      </c>
      <c r="U42" s="105">
        <f>P42</f>
        <v>0</v>
      </c>
      <c r="V42" s="106">
        <f>IF(Q42&gt;11,Q42-12,Q42)</f>
        <v>0</v>
      </c>
      <c r="W42" s="107">
        <f>X42+R42</f>
        <v>0</v>
      </c>
      <c r="X42" s="108">
        <f>INT(Q42/12)</f>
        <v>0</v>
      </c>
    </row>
    <row r="47" spans="1:131" x14ac:dyDescent="0.25">
      <c r="B47" s="218"/>
      <c r="C47" s="218" t="s">
        <v>58</v>
      </c>
      <c r="D47" s="218" t="s">
        <v>18</v>
      </c>
      <c r="E47" s="218" t="s">
        <v>59</v>
      </c>
      <c r="F47" s="218" t="e">
        <f>#REF!</f>
        <v>#REF!</v>
      </c>
    </row>
    <row r="48" spans="1:131" x14ac:dyDescent="0.25">
      <c r="B48" s="218" t="e">
        <f>#REF!</f>
        <v>#REF!</v>
      </c>
      <c r="C48" s="139" t="e">
        <f>((R1*365)+(Q1*30)+P1)/365</f>
        <v>#REF!</v>
      </c>
      <c r="D48" s="139" t="e">
        <f>((V25*365)+(U25*30)+T25)/365</f>
        <v>#REF!</v>
      </c>
      <c r="E48" s="139" t="e">
        <f>((Y13*365)+(X13*30)+W13)/365</f>
        <v>#REF!</v>
      </c>
      <c r="F48" s="139" t="e">
        <f>((HO1*365)+(HN1*30)+HM1)/365</f>
        <v>#REF!</v>
      </c>
      <c r="H48" s="5" t="s">
        <v>13</v>
      </c>
      <c r="I48" s="5">
        <f>IF(Sheet3!H2=Sheet1!G19,5,0)</f>
        <v>5</v>
      </c>
    </row>
    <row r="49" spans="2:13" x14ac:dyDescent="0.25">
      <c r="B49" s="218" t="e">
        <f>#REF!</f>
        <v>#REF!</v>
      </c>
      <c r="C49" s="139" t="e">
        <f t="shared" ref="C49:C56" si="222">((R2*365)+(Q2*30)+P2)/365</f>
        <v>#REF!</v>
      </c>
      <c r="D49" s="139" t="e">
        <f t="shared" ref="D49:D56" si="223">((V26*365)+(U26*30)+T26)/365</f>
        <v>#REF!</v>
      </c>
      <c r="E49" s="139" t="e">
        <f t="shared" ref="E49:E56" si="224">((Y14*365)+(X14*30)+W14)/365</f>
        <v>#REF!</v>
      </c>
      <c r="F49" s="139" t="e">
        <f t="shared" ref="F49:F56" si="225">((HO2*365)+(HN2*30)+HM2)/365</f>
        <v>#REF!</v>
      </c>
      <c r="H49" s="5" t="s">
        <v>14</v>
      </c>
      <c r="I49" s="5">
        <f>IF(Sheet3!H3=Sheet1!G19,6,0)</f>
        <v>0</v>
      </c>
    </row>
    <row r="50" spans="2:13" x14ac:dyDescent="0.25">
      <c r="B50" s="218" t="e">
        <f>#REF!</f>
        <v>#REF!</v>
      </c>
      <c r="C50" s="139" t="e">
        <f t="shared" si="222"/>
        <v>#REF!</v>
      </c>
      <c r="D50" s="139" t="e">
        <f t="shared" si="223"/>
        <v>#REF!</v>
      </c>
      <c r="E50" s="139" t="e">
        <f t="shared" si="224"/>
        <v>#REF!</v>
      </c>
      <c r="F50" s="139" t="e">
        <f t="shared" si="225"/>
        <v>#REF!</v>
      </c>
      <c r="H50" s="5" t="s">
        <v>53</v>
      </c>
      <c r="I50" s="5">
        <f>IF(Sheet3!H4=Sheet1!G19,7,0)</f>
        <v>0</v>
      </c>
    </row>
    <row r="51" spans="2:13" x14ac:dyDescent="0.25">
      <c r="B51" s="218" t="e">
        <f>#REF!</f>
        <v>#REF!</v>
      </c>
      <c r="C51" s="139" t="e">
        <f t="shared" si="222"/>
        <v>#REF!</v>
      </c>
      <c r="D51" s="139" t="e">
        <f t="shared" si="223"/>
        <v>#REF!</v>
      </c>
      <c r="E51" s="139" t="e">
        <f t="shared" si="224"/>
        <v>#REF!</v>
      </c>
      <c r="F51" s="139" t="e">
        <f t="shared" si="225"/>
        <v>#REF!</v>
      </c>
      <c r="M51" s="200"/>
    </row>
    <row r="52" spans="2:13" x14ac:dyDescent="0.25">
      <c r="B52" s="218" t="e">
        <f>#REF!</f>
        <v>#REF!</v>
      </c>
      <c r="C52" s="139" t="e">
        <f t="shared" si="222"/>
        <v>#REF!</v>
      </c>
      <c r="D52" s="139" t="e">
        <f t="shared" si="223"/>
        <v>#REF!</v>
      </c>
      <c r="E52" s="139" t="e">
        <f t="shared" si="224"/>
        <v>#REF!</v>
      </c>
      <c r="F52" s="139" t="e">
        <f t="shared" si="225"/>
        <v>#REF!</v>
      </c>
    </row>
    <row r="53" spans="2:13" x14ac:dyDescent="0.25">
      <c r="B53" s="218" t="e">
        <f>#REF!</f>
        <v>#REF!</v>
      </c>
      <c r="C53" s="139" t="e">
        <f t="shared" si="222"/>
        <v>#REF!</v>
      </c>
      <c r="D53" s="139" t="e">
        <f t="shared" si="223"/>
        <v>#REF!</v>
      </c>
      <c r="E53" s="139" t="e">
        <f t="shared" si="224"/>
        <v>#REF!</v>
      </c>
      <c r="F53" s="139" t="e">
        <f t="shared" si="225"/>
        <v>#REF!</v>
      </c>
    </row>
    <row r="54" spans="2:13" x14ac:dyDescent="0.25">
      <c r="B54" s="218" t="e">
        <f>#REF!</f>
        <v>#REF!</v>
      </c>
      <c r="C54" s="139" t="e">
        <f t="shared" si="222"/>
        <v>#REF!</v>
      </c>
      <c r="D54" s="139" t="e">
        <f t="shared" si="223"/>
        <v>#REF!</v>
      </c>
      <c r="E54" s="139" t="e">
        <f t="shared" si="224"/>
        <v>#REF!</v>
      </c>
      <c r="F54" s="139" t="e">
        <f t="shared" si="225"/>
        <v>#REF!</v>
      </c>
    </row>
    <row r="55" spans="2:13" x14ac:dyDescent="0.25">
      <c r="B55" s="218" t="e">
        <f>#REF!</f>
        <v>#REF!</v>
      </c>
      <c r="C55" s="139" t="e">
        <f t="shared" si="222"/>
        <v>#REF!</v>
      </c>
      <c r="D55" s="139" t="e">
        <f t="shared" si="223"/>
        <v>#REF!</v>
      </c>
      <c r="E55" s="139" t="e">
        <f t="shared" si="224"/>
        <v>#REF!</v>
      </c>
      <c r="F55" s="139" t="e">
        <f t="shared" si="225"/>
        <v>#REF!</v>
      </c>
    </row>
    <row r="56" spans="2:13" x14ac:dyDescent="0.25">
      <c r="B56" s="218" t="e">
        <f>#REF!</f>
        <v>#REF!</v>
      </c>
      <c r="C56" s="139" t="e">
        <f t="shared" si="222"/>
        <v>#REF!</v>
      </c>
      <c r="D56" s="139" t="e">
        <f t="shared" si="223"/>
        <v>#REF!</v>
      </c>
      <c r="E56" s="139" t="e">
        <f t="shared" si="224"/>
        <v>#REF!</v>
      </c>
      <c r="F56" s="139" t="e">
        <f t="shared" si="225"/>
        <v>#REF!</v>
      </c>
    </row>
    <row r="59" spans="2:13" ht="15.75" thickBot="1" x14ac:dyDescent="0.3"/>
    <row r="60" spans="2:13" ht="19.5" thickBot="1" x14ac:dyDescent="0.3">
      <c r="B60" s="140">
        <f>'02'!C7</f>
        <v>0</v>
      </c>
      <c r="C60" s="16">
        <f>INT(I60)</f>
        <v>0</v>
      </c>
      <c r="D60" s="17">
        <f>INT(G60)</f>
        <v>0</v>
      </c>
      <c r="E60" s="18">
        <f>INT(B60/365)</f>
        <v>0</v>
      </c>
      <c r="F60" s="140">
        <f>B60-(E60*365)</f>
        <v>0</v>
      </c>
      <c r="G60" s="141">
        <f>IF(F60&lt;187,F60/31,((F60-186)/30)+6)</f>
        <v>0</v>
      </c>
      <c r="H60" s="142">
        <f>IF(D60&lt;7,D60*31,(6*31)+(D60-6)*30)</f>
        <v>0</v>
      </c>
      <c r="I60" s="143">
        <f>IF(D60&lt;7,F60-H60,(F60-H60)+0)</f>
        <v>0</v>
      </c>
    </row>
    <row r="65" spans="1:31" ht="15.75" thickBot="1" x14ac:dyDescent="0.3"/>
    <row r="66" spans="1:31" ht="19.5" thickBot="1" x14ac:dyDescent="0.3">
      <c r="A66" s="6">
        <f>'01'!C9</f>
        <v>0</v>
      </c>
      <c r="B66" s="7">
        <f>'01'!D9</f>
        <v>0</v>
      </c>
      <c r="C66" s="7">
        <f>'01'!E9</f>
        <v>0</v>
      </c>
      <c r="D66" s="7">
        <f>'01'!G10</f>
        <v>0</v>
      </c>
      <c r="E66" s="7">
        <f>'01'!H10</f>
        <v>0</v>
      </c>
      <c r="F66" s="7">
        <f>'01'!I10</f>
        <v>0</v>
      </c>
      <c r="G66" s="7">
        <f>IF(D66&gt;A66,D66-A66,D66+30-A66)</f>
        <v>30</v>
      </c>
      <c r="H66" s="8">
        <f>IF(D66&gt;A66,E66,E66-1)</f>
        <v>-1</v>
      </c>
      <c r="I66" s="8">
        <f>IF(H66&gt;B66,F66,F66-1)</f>
        <v>-1</v>
      </c>
      <c r="J66" s="7">
        <f>G66</f>
        <v>30</v>
      </c>
      <c r="K66" s="7">
        <f>IF(H66&gt;B66,H66-B66,H66+12-B66)</f>
        <v>11</v>
      </c>
      <c r="L66" s="7">
        <f>I66-C66</f>
        <v>-1</v>
      </c>
      <c r="M66" s="7">
        <f>IF(J66&gt;29,0,J66)</f>
        <v>0</v>
      </c>
      <c r="N66" s="7">
        <f>IF(J66&gt;29,K66+1,K66)</f>
        <v>12</v>
      </c>
      <c r="O66" s="7">
        <f>IF(N66&gt;11,L66+1,L66)</f>
        <v>0</v>
      </c>
      <c r="P66" s="9">
        <f>M66</f>
        <v>0</v>
      </c>
      <c r="Q66" s="9">
        <f>IF(N66&gt;11,N66-12,N66)</f>
        <v>0</v>
      </c>
      <c r="R66" s="10">
        <f>O66</f>
        <v>0</v>
      </c>
      <c r="S66" s="274" t="s">
        <v>66</v>
      </c>
      <c r="T66" s="275"/>
    </row>
    <row r="68" spans="1:31" x14ac:dyDescent="0.25">
      <c r="A68" s="144">
        <f>P66</f>
        <v>0</v>
      </c>
      <c r="B68" s="144">
        <f>Q66</f>
        <v>0</v>
      </c>
      <c r="C68" s="144">
        <f>R66</f>
        <v>0</v>
      </c>
      <c r="D68" s="145">
        <f>(C68*365)+(B68*30)+A68</f>
        <v>0</v>
      </c>
      <c r="E68" s="146">
        <f>IF(B68&gt;6,6,B68)</f>
        <v>0</v>
      </c>
      <c r="F68" s="147">
        <f>E68+D68</f>
        <v>0</v>
      </c>
      <c r="G68" s="274" t="s">
        <v>65</v>
      </c>
      <c r="H68" s="275"/>
    </row>
    <row r="70" spans="1:31" ht="15.75" thickBot="1" x14ac:dyDescent="0.3"/>
    <row r="71" spans="1:31" ht="24.75" thickBot="1" x14ac:dyDescent="0.65">
      <c r="A71" s="286" t="s">
        <v>34</v>
      </c>
      <c r="B71" s="288"/>
      <c r="C71" s="33">
        <f>'04'!C9</f>
        <v>0</v>
      </c>
      <c r="D71" s="34">
        <f>'04'!D9</f>
        <v>0</v>
      </c>
      <c r="E71" s="34">
        <f>'04'!E9</f>
        <v>0</v>
      </c>
      <c r="F71" s="35">
        <f>INT(L71/M71)</f>
        <v>0</v>
      </c>
      <c r="G71" s="35">
        <f>INT(J71/M71)</f>
        <v>0</v>
      </c>
      <c r="H71" s="35">
        <f>INT(E71/M71)</f>
        <v>0</v>
      </c>
      <c r="I71" s="36">
        <f>E71-(M71*H71)</f>
        <v>0</v>
      </c>
      <c r="J71" s="36">
        <f>(I71*12)+D71</f>
        <v>0</v>
      </c>
      <c r="K71" s="36">
        <f>J71-(M71*G71)</f>
        <v>0</v>
      </c>
      <c r="L71" s="36">
        <f>(K71*30)+C71</f>
        <v>0</v>
      </c>
      <c r="M71" s="37">
        <f>'04'!G11</f>
        <v>3</v>
      </c>
      <c r="N71" s="60">
        <f>IF(F71&lt;30,F71,F71-(Q71*30))</f>
        <v>0</v>
      </c>
      <c r="O71" s="60">
        <f>IF(G71&gt;11,(G71+Q71)-(R71*12),G71)</f>
        <v>0</v>
      </c>
      <c r="P71" s="60">
        <f>H71+R71</f>
        <v>0</v>
      </c>
      <c r="Q71" s="36">
        <f>INT(F71/30)</f>
        <v>0</v>
      </c>
      <c r="R71" s="47">
        <f>INT((Q71+G71)/12)</f>
        <v>0</v>
      </c>
    </row>
    <row r="72" spans="1:31" ht="15.75" thickBot="1" x14ac:dyDescent="0.3"/>
    <row r="73" spans="1:31" ht="24.75" thickBot="1" x14ac:dyDescent="0.3">
      <c r="A73" s="286" t="s">
        <v>70</v>
      </c>
      <c r="B73" s="287"/>
      <c r="C73" s="17">
        <f>'04'!C9</f>
        <v>0</v>
      </c>
      <c r="D73" s="17">
        <f>'04'!D9</f>
        <v>0</v>
      </c>
      <c r="E73" s="17">
        <f>'04'!E9</f>
        <v>0</v>
      </c>
      <c r="F73" s="103">
        <f>'04'!G11</f>
        <v>3</v>
      </c>
      <c r="G73" s="17">
        <f>INT(M73/O73)</f>
        <v>0</v>
      </c>
      <c r="H73" s="17">
        <f>INT(K73/O73)</f>
        <v>0</v>
      </c>
      <c r="I73" s="17">
        <f>INT(E73/O73)</f>
        <v>0</v>
      </c>
      <c r="J73" s="224">
        <f>E73-(O73*I73)</f>
        <v>0</v>
      </c>
      <c r="K73" s="224">
        <f>(J73*12)+D73</f>
        <v>0</v>
      </c>
      <c r="L73" s="224">
        <f>K73-(O73*H73)</f>
        <v>0</v>
      </c>
      <c r="M73" s="224">
        <f>(L73*30)+C73</f>
        <v>0</v>
      </c>
      <c r="N73" s="224">
        <v>1</v>
      </c>
      <c r="O73" s="224">
        <f>N73/F73</f>
        <v>0.33333333333333331</v>
      </c>
      <c r="P73" s="60">
        <f>IF(G73&lt;30,G73,G73-(S73*30))</f>
        <v>0</v>
      </c>
      <c r="Q73" s="60">
        <f>IF((H73+S73)&gt;11,(H73+S73)-(T73*12),(H73+S73))</f>
        <v>0</v>
      </c>
      <c r="R73" s="60">
        <f>I73+T73</f>
        <v>0</v>
      </c>
      <c r="S73" s="224">
        <f>INT(G73/30)</f>
        <v>0</v>
      </c>
      <c r="T73" s="104">
        <f>INT((S73+H73)/12)</f>
        <v>0</v>
      </c>
      <c r="U73" s="105">
        <f>P73</f>
        <v>0</v>
      </c>
      <c r="V73" s="106">
        <f>IF(Q73&gt;11,Q73-12,Q73)</f>
        <v>0</v>
      </c>
      <c r="W73" s="107">
        <f>X73+R73</f>
        <v>0</v>
      </c>
      <c r="X73" s="108">
        <f>INT(Q73/12)</f>
        <v>0</v>
      </c>
    </row>
    <row r="74" spans="1:31" ht="15.75" thickBot="1" x14ac:dyDescent="0.3"/>
    <row r="75" spans="1:31" ht="19.5" thickBot="1" x14ac:dyDescent="0.35">
      <c r="C75" s="223">
        <f>'05'!C10</f>
        <v>0</v>
      </c>
      <c r="D75" s="224">
        <f>'05'!D10</f>
        <v>0</v>
      </c>
      <c r="E75" s="224">
        <f>'05'!E10</f>
        <v>0</v>
      </c>
      <c r="F75" s="34">
        <f>'05'!G11</f>
        <v>0</v>
      </c>
      <c r="G75" s="34">
        <f>'05'!H11</f>
        <v>0</v>
      </c>
      <c r="H75" s="34">
        <f>'05'!I11</f>
        <v>0</v>
      </c>
      <c r="I75" s="224">
        <f>C75+F75</f>
        <v>0</v>
      </c>
      <c r="J75" s="224">
        <f>D75+G75</f>
        <v>0</v>
      </c>
      <c r="K75" s="224">
        <f>E75+H75</f>
        <v>0</v>
      </c>
      <c r="L75" s="224">
        <f>IF(I75&gt;30,I75-30,I75)</f>
        <v>0</v>
      </c>
      <c r="M75" s="224">
        <f>IF(I75&gt;30,J75+1,J75)</f>
        <v>0</v>
      </c>
      <c r="N75" s="224">
        <f>K75</f>
        <v>0</v>
      </c>
      <c r="O75" s="239">
        <f>L75</f>
        <v>0</v>
      </c>
      <c r="P75" s="239">
        <f>IF(M75&gt;12,M75-12,M75)</f>
        <v>0</v>
      </c>
      <c r="Q75" s="240">
        <f>IF(M75&gt;12,N75+1,N75)</f>
        <v>0</v>
      </c>
      <c r="R75" s="274" t="s">
        <v>64</v>
      </c>
      <c r="S75" s="275"/>
    </row>
    <row r="76" spans="1:31" ht="15.75" thickBot="1" x14ac:dyDescent="0.3"/>
    <row r="77" spans="1:31" ht="19.5" thickBot="1" x14ac:dyDescent="0.35">
      <c r="C77" s="223">
        <f>'06'!C10</f>
        <v>1</v>
      </c>
      <c r="D77" s="224">
        <f>'06'!D10</f>
        <v>1</v>
      </c>
      <c r="E77" s="224">
        <f>'06'!E10</f>
        <v>1400</v>
      </c>
      <c r="F77" s="34">
        <f>'06'!G11</f>
        <v>0</v>
      </c>
      <c r="G77" s="34">
        <f>'06'!H11</f>
        <v>0</v>
      </c>
      <c r="H77" s="34">
        <f>'06'!I11</f>
        <v>0</v>
      </c>
      <c r="I77" s="241">
        <f>IF((C77-F77)&gt;=0,C77,C77+30)</f>
        <v>1</v>
      </c>
      <c r="J77" s="241">
        <f>IF((C77-F77)&gt;=0,D77,D77-1)</f>
        <v>1</v>
      </c>
      <c r="K77" s="241">
        <f>IF((J77-G77)&gt;0,E77,E77-1)</f>
        <v>1400</v>
      </c>
      <c r="L77" s="224">
        <f>I77</f>
        <v>1</v>
      </c>
      <c r="M77" s="241">
        <f>IF((J77-G77)&gt;=0,J77,J77+12)</f>
        <v>1</v>
      </c>
      <c r="N77" s="224">
        <f>K77</f>
        <v>1400</v>
      </c>
      <c r="O77" s="239">
        <f>L77-F77</f>
        <v>1</v>
      </c>
      <c r="P77" s="239">
        <f>M77-G77</f>
        <v>1</v>
      </c>
      <c r="Q77" s="242">
        <f>N77-H77</f>
        <v>1400</v>
      </c>
      <c r="R77" s="105">
        <f>IF(O77=0,30,O77)</f>
        <v>1</v>
      </c>
      <c r="S77" s="224">
        <f>IF(O77=0,P77-1,P77)</f>
        <v>1</v>
      </c>
      <c r="T77" s="107">
        <f>Q77</f>
        <v>1400</v>
      </c>
      <c r="U77" s="106">
        <f>IF(S77&lt;=0,12+S77,S77)</f>
        <v>1</v>
      </c>
      <c r="V77" s="284" t="s">
        <v>89</v>
      </c>
      <c r="W77" s="285"/>
    </row>
    <row r="78" spans="1:31" ht="15.75" thickBot="1" x14ac:dyDescent="0.3"/>
    <row r="79" spans="1:31" ht="21.75" thickBot="1" x14ac:dyDescent="0.3">
      <c r="C79" s="243">
        <f>SUM('07'!C9:C18)</f>
        <v>0</v>
      </c>
      <c r="D79" s="244">
        <f>SUM('07'!D9:D18)</f>
        <v>0</v>
      </c>
      <c r="E79" s="244">
        <f>SUM('07'!E9:E18)</f>
        <v>0</v>
      </c>
      <c r="F79" s="224">
        <v>0</v>
      </c>
      <c r="G79" s="224">
        <v>0</v>
      </c>
      <c r="H79" s="224">
        <v>0</v>
      </c>
      <c r="I79" s="64">
        <f>C79+F79</f>
        <v>0</v>
      </c>
      <c r="J79" s="64">
        <f>G79+D79</f>
        <v>0</v>
      </c>
      <c r="K79" s="64">
        <f>H79+E79</f>
        <v>0</v>
      </c>
      <c r="L79" s="65">
        <v>1</v>
      </c>
      <c r="M79" s="64">
        <f>INT(S79/U79)</f>
        <v>0</v>
      </c>
      <c r="N79" s="64">
        <f>INT(Q79/U79)</f>
        <v>0</v>
      </c>
      <c r="O79" s="64">
        <f>INT(K79/U79)</f>
        <v>0</v>
      </c>
      <c r="P79" s="66">
        <f>K79-(U79*O79)</f>
        <v>0</v>
      </c>
      <c r="Q79" s="66">
        <f>(P79*12)+J79</f>
        <v>0</v>
      </c>
      <c r="R79" s="66">
        <f>Q79-(U79*N79)</f>
        <v>0</v>
      </c>
      <c r="S79" s="66">
        <f>(R79*30)+I79</f>
        <v>0</v>
      </c>
      <c r="T79" s="66">
        <v>1</v>
      </c>
      <c r="U79" s="66">
        <f>T79/L79</f>
        <v>1</v>
      </c>
      <c r="V79" s="67">
        <f>IF(M79&lt;30,M79,M79-(Y79*30))</f>
        <v>0</v>
      </c>
      <c r="W79" s="67">
        <f>IF((N79+Y79)&gt;11,(N79+Y79)-(Z79*12),(N79+Y79))</f>
        <v>0</v>
      </c>
      <c r="X79" s="67">
        <f>O79+Z79</f>
        <v>0</v>
      </c>
      <c r="Y79" s="66">
        <f>INT(M79/30)</f>
        <v>0</v>
      </c>
      <c r="Z79" s="68">
        <f>INT((Y79+N79)/12)</f>
        <v>0</v>
      </c>
      <c r="AA79" s="69">
        <f>V79</f>
        <v>0</v>
      </c>
      <c r="AB79" s="70">
        <f>IF(W79&gt;11,W79-12,W79)</f>
        <v>0</v>
      </c>
      <c r="AC79" s="71">
        <f>AD79+X79</f>
        <v>0</v>
      </c>
      <c r="AD79" s="219">
        <f>INT(W79/12)</f>
        <v>0</v>
      </c>
      <c r="AE79" s="245" t="s">
        <v>68</v>
      </c>
    </row>
    <row r="80" spans="1:31" ht="15.75" thickBot="1" x14ac:dyDescent="0.3"/>
    <row r="81" spans="2:26" ht="15.75" thickBot="1" x14ac:dyDescent="0.3">
      <c r="C81" s="246">
        <v>3</v>
      </c>
      <c r="D81" s="247">
        <v>2</v>
      </c>
      <c r="E81" s="248">
        <v>3</v>
      </c>
      <c r="F81" s="249">
        <v>4</v>
      </c>
      <c r="G81" s="250">
        <v>3</v>
      </c>
      <c r="H81" s="251">
        <v>2</v>
      </c>
      <c r="I81" s="252">
        <f>IF(F81&gt;C81,D81-1,D81)</f>
        <v>1</v>
      </c>
      <c r="J81" s="253">
        <f>IF(F81&gt;C81,(C81+30)-F81,C81-F81)</f>
        <v>29</v>
      </c>
      <c r="K81" s="254">
        <f>IF(G81&gt;I81,(I81+12)-G81,I81-G81)</f>
        <v>10</v>
      </c>
      <c r="L81" s="255">
        <f>IF(G81&gt;I81,(E81-1)-H81,E81-H81)</f>
        <v>0</v>
      </c>
      <c r="M81" s="276" t="s">
        <v>67</v>
      </c>
      <c r="N81" s="277"/>
    </row>
    <row r="82" spans="2:26" ht="15.75" thickBot="1" x14ac:dyDescent="0.3"/>
    <row r="83" spans="2:26" ht="15.75" thickBot="1" x14ac:dyDescent="0.3">
      <c r="D83" s="195">
        <f>'10'!C8:C8</f>
        <v>0</v>
      </c>
      <c r="E83" s="224">
        <f>INT(D83/10000)</f>
        <v>0</v>
      </c>
      <c r="F83" s="225">
        <f>INT(((D83/10000)-E83)*100)</f>
        <v>0</v>
      </c>
    </row>
    <row r="84" spans="2:26" ht="15.75" thickBot="1" x14ac:dyDescent="0.3"/>
    <row r="85" spans="2:26" ht="15.75" thickBot="1" x14ac:dyDescent="0.3">
      <c r="C85" s="246">
        <f>'08'!C10</f>
        <v>0</v>
      </c>
      <c r="D85" s="247">
        <f>'08'!D10</f>
        <v>0</v>
      </c>
      <c r="E85" s="248">
        <f>'08'!E10</f>
        <v>0</v>
      </c>
      <c r="F85" s="249">
        <f>'08'!G11</f>
        <v>0</v>
      </c>
      <c r="G85" s="250">
        <f>'08'!H11</f>
        <v>0</v>
      </c>
      <c r="H85" s="251">
        <f>'08'!I11</f>
        <v>0</v>
      </c>
      <c r="I85" s="252">
        <f>IF(F85&gt;C85,D85-1,D85)</f>
        <v>0</v>
      </c>
      <c r="J85" s="253">
        <f>IF(F85&gt;C85,(C85+30)-F85,C85-F85)</f>
        <v>0</v>
      </c>
      <c r="K85" s="254">
        <f>IF(G85&gt;I85,(I85+12)-G85,I85-G85)</f>
        <v>0</v>
      </c>
      <c r="L85" s="255">
        <f>IF(G85&gt;I85,(E85-1)-H85,E85-H85)</f>
        <v>0</v>
      </c>
      <c r="M85" s="276" t="s">
        <v>67</v>
      </c>
      <c r="N85" s="277"/>
    </row>
    <row r="86" spans="2:26" ht="15.75" thickBot="1" x14ac:dyDescent="0.3"/>
    <row r="87" spans="2:26" ht="16.5" thickBot="1" x14ac:dyDescent="0.3">
      <c r="C87" s="214">
        <f>'09'!C10</f>
        <v>0</v>
      </c>
      <c r="D87" s="215">
        <f>'09'!D10</f>
        <v>0</v>
      </c>
      <c r="E87" s="216">
        <f>'09'!E10</f>
        <v>0</v>
      </c>
      <c r="H87" s="214">
        <f>'09'!G11</f>
        <v>0</v>
      </c>
      <c r="I87" s="215">
        <f>'09'!H11</f>
        <v>0</v>
      </c>
      <c r="J87" s="216">
        <f>'09'!I11</f>
        <v>0</v>
      </c>
    </row>
    <row r="88" spans="2:26" ht="15.75" thickBot="1" x14ac:dyDescent="0.3"/>
    <row r="89" spans="2:26" ht="19.5" thickBot="1" x14ac:dyDescent="0.3">
      <c r="B89" s="11">
        <f>C87</f>
        <v>0</v>
      </c>
      <c r="C89" s="12">
        <f>D87</f>
        <v>0</v>
      </c>
      <c r="D89" s="12">
        <f>E87</f>
        <v>0</v>
      </c>
      <c r="E89" s="12">
        <v>1</v>
      </c>
      <c r="F89" s="12">
        <v>1</v>
      </c>
      <c r="G89" s="12">
        <v>1388</v>
      </c>
      <c r="H89" s="7">
        <f>IF(E89&gt;B89,E89-B89,E89+30-B89)</f>
        <v>1</v>
      </c>
      <c r="I89" s="8">
        <f>IF(E89&gt;B89,F89,F89-1)</f>
        <v>1</v>
      </c>
      <c r="J89" s="8">
        <f>IF(I89&gt;C89,G89,G89-1)</f>
        <v>1388</v>
      </c>
      <c r="K89" s="7">
        <f>H89</f>
        <v>1</v>
      </c>
      <c r="L89" s="7">
        <f>IF(I89&gt;C89,I89-C89,I89+12-C89)</f>
        <v>1</v>
      </c>
      <c r="M89" s="7">
        <f>J89-D89</f>
        <v>1388</v>
      </c>
      <c r="N89" s="7">
        <f>IF(K89&gt;29,0,K89)</f>
        <v>1</v>
      </c>
      <c r="O89" s="7">
        <f>IF(K89&gt;29,L89+1,L89)</f>
        <v>1</v>
      </c>
      <c r="P89" s="7">
        <f>IF(O89&gt;11,M89+1,M89)</f>
        <v>1388</v>
      </c>
      <c r="Q89" s="9">
        <f>N89</f>
        <v>1</v>
      </c>
      <c r="R89" s="9">
        <f>IF(O89&gt;11,O89-12,O89)</f>
        <v>1</v>
      </c>
      <c r="S89" s="10">
        <f>P89</f>
        <v>1388</v>
      </c>
      <c r="T89" s="274" t="s">
        <v>66</v>
      </c>
      <c r="U89" s="275"/>
      <c r="V89" s="221"/>
    </row>
    <row r="90" spans="2:26" ht="15.75" thickBot="1" x14ac:dyDescent="0.3">
      <c r="W90" s="86"/>
      <c r="X90" s="86"/>
      <c r="Y90" s="86"/>
      <c r="Z90" s="86"/>
    </row>
    <row r="91" spans="2:26" ht="19.5" thickBot="1" x14ac:dyDescent="0.3">
      <c r="B91" s="11">
        <v>1</v>
      </c>
      <c r="C91" s="12">
        <v>1</v>
      </c>
      <c r="D91" s="12">
        <v>1388</v>
      </c>
      <c r="E91" s="12">
        <f>H87</f>
        <v>0</v>
      </c>
      <c r="F91" s="12">
        <f>I87</f>
        <v>0</v>
      </c>
      <c r="G91" s="12">
        <f>J87</f>
        <v>0</v>
      </c>
      <c r="H91" s="7">
        <f>IF(E91&gt;B91,E91-B91,E91+30-B91)</f>
        <v>29</v>
      </c>
      <c r="I91" s="8">
        <f>IF(E91&gt;B91,F91,F91-1)</f>
        <v>-1</v>
      </c>
      <c r="J91" s="8">
        <f>IF(I91&gt;C91,G91,G91-1)</f>
        <v>-1</v>
      </c>
      <c r="K91" s="7">
        <f>H91</f>
        <v>29</v>
      </c>
      <c r="L91" s="7">
        <f>IF(I91&gt;C91,I91-C91,I91+12-C91)</f>
        <v>10</v>
      </c>
      <c r="M91" s="7">
        <f>J91-D91</f>
        <v>-1389</v>
      </c>
      <c r="N91" s="7">
        <f>IF(K91&gt;29,0,K91)</f>
        <v>29</v>
      </c>
      <c r="O91" s="7">
        <f>IF(K91&gt;29,L91+1,L91)</f>
        <v>10</v>
      </c>
      <c r="P91" s="7">
        <f>IF(O91&gt;11,M91+1,M91)</f>
        <v>-1389</v>
      </c>
      <c r="Q91" s="9">
        <f>N91</f>
        <v>29</v>
      </c>
      <c r="R91" s="9">
        <f>IF(O91&gt;11,O91-12,O91)</f>
        <v>10</v>
      </c>
      <c r="S91" s="10">
        <f>P91</f>
        <v>-1389</v>
      </c>
      <c r="T91" s="274" t="s">
        <v>66</v>
      </c>
      <c r="U91" s="275"/>
      <c r="V91" s="221"/>
      <c r="W91" s="86"/>
      <c r="X91" s="86"/>
      <c r="Y91" s="86"/>
      <c r="Z91" s="86"/>
    </row>
    <row r="92" spans="2:26" ht="15.75" thickBot="1" x14ac:dyDescent="0.3">
      <c r="W92" s="87"/>
      <c r="X92" s="87"/>
      <c r="Y92" s="207"/>
      <c r="Z92" s="86"/>
    </row>
    <row r="93" spans="2:26" ht="19.5" thickBot="1" x14ac:dyDescent="0.3">
      <c r="B93" s="11">
        <f>C87</f>
        <v>0</v>
      </c>
      <c r="C93" s="12">
        <f>D87</f>
        <v>0</v>
      </c>
      <c r="D93" s="12">
        <f>E87</f>
        <v>0</v>
      </c>
      <c r="E93" s="12">
        <f>H87</f>
        <v>0</v>
      </c>
      <c r="F93" s="12">
        <f>I87</f>
        <v>0</v>
      </c>
      <c r="G93" s="12">
        <f>J87</f>
        <v>0</v>
      </c>
      <c r="H93" s="7">
        <f>IF(E93&gt;B93,E93-B93,E93+30-B93)</f>
        <v>30</v>
      </c>
      <c r="I93" s="8">
        <f>IF(E93&gt;B93,F93,F93-1)</f>
        <v>-1</v>
      </c>
      <c r="J93" s="8">
        <f>IF(I93&gt;C93,G93,G93-1)</f>
        <v>-1</v>
      </c>
      <c r="K93" s="7">
        <f>H93</f>
        <v>30</v>
      </c>
      <c r="L93" s="7">
        <f>IF(I93&gt;C93,I93-C93,I93+12-C93)</f>
        <v>11</v>
      </c>
      <c r="M93" s="7">
        <f>J93-D93</f>
        <v>-1</v>
      </c>
      <c r="N93" s="7">
        <f>IF(K93&gt;29,0,K93)</f>
        <v>0</v>
      </c>
      <c r="O93" s="7">
        <f>IF(K93&gt;29,L93+1,L93)</f>
        <v>12</v>
      </c>
      <c r="P93" s="7">
        <f>IF(O93&gt;11,M93+1,M93)</f>
        <v>0</v>
      </c>
      <c r="Q93" s="9">
        <f>N93</f>
        <v>0</v>
      </c>
      <c r="R93" s="9">
        <f>IF(O93&gt;11,O93-12,O93)</f>
        <v>0</v>
      </c>
      <c r="S93" s="10">
        <f>P93</f>
        <v>0</v>
      </c>
      <c r="T93" s="274" t="s">
        <v>66</v>
      </c>
      <c r="U93" s="275"/>
      <c r="W93" s="87"/>
      <c r="X93" s="87"/>
      <c r="Y93" s="207"/>
      <c r="Z93" s="86"/>
    </row>
    <row r="94" spans="2:26" ht="15.75" thickBot="1" x14ac:dyDescent="0.3">
      <c r="W94" s="86"/>
      <c r="X94" s="86"/>
      <c r="Y94" s="86"/>
      <c r="Z94" s="86"/>
    </row>
    <row r="95" spans="2:26" ht="16.5" thickBot="1" x14ac:dyDescent="0.3">
      <c r="B95" s="299" t="s">
        <v>116</v>
      </c>
      <c r="C95" s="299"/>
      <c r="D95" s="206">
        <f>IF(AND(E87&lt;1388,J87&lt;1388),1,0)</f>
        <v>1</v>
      </c>
      <c r="F95" s="206">
        <f>Q93</f>
        <v>0</v>
      </c>
      <c r="G95" s="206">
        <f>R93</f>
        <v>0</v>
      </c>
      <c r="H95" s="206">
        <f>S93</f>
        <v>0</v>
      </c>
      <c r="J95" s="208">
        <f>F95*D95</f>
        <v>0</v>
      </c>
      <c r="K95" s="209">
        <f>G95*D95</f>
        <v>0</v>
      </c>
      <c r="L95" s="210">
        <f>H95*D95</f>
        <v>0</v>
      </c>
      <c r="W95" s="86"/>
      <c r="X95" s="86"/>
      <c r="Y95" s="86"/>
      <c r="Z95" s="86"/>
    </row>
    <row r="96" spans="2:26" ht="16.5" thickBot="1" x14ac:dyDescent="0.3">
      <c r="B96" s="299" t="s">
        <v>117</v>
      </c>
      <c r="C96" s="299"/>
      <c r="D96" s="206">
        <f>IF(AND(E87&gt;1387,J87&gt;1387),1,0)</f>
        <v>0</v>
      </c>
      <c r="F96" s="206">
        <f>T102</f>
        <v>0</v>
      </c>
      <c r="G96" s="206">
        <f>U102</f>
        <v>0</v>
      </c>
      <c r="H96" s="206">
        <f>V102</f>
        <v>0</v>
      </c>
      <c r="J96" s="208">
        <f t="shared" ref="J96:J97" si="226">F96*D96</f>
        <v>0</v>
      </c>
      <c r="K96" s="209">
        <f t="shared" ref="K96:K97" si="227">G96*D96</f>
        <v>0</v>
      </c>
      <c r="L96" s="210">
        <f t="shared" ref="L96:L97" si="228">H96*D96</f>
        <v>0</v>
      </c>
      <c r="W96" s="86"/>
      <c r="X96" s="86"/>
      <c r="Y96" s="86"/>
      <c r="Z96" s="86"/>
    </row>
    <row r="97" spans="2:30" ht="16.5" thickBot="1" x14ac:dyDescent="0.3">
      <c r="B97" s="299" t="s">
        <v>118</v>
      </c>
      <c r="C97" s="299"/>
      <c r="D97" s="206">
        <f>IF(AND(E87&lt;1388,J87&gt;1387),1,0)</f>
        <v>0</v>
      </c>
      <c r="F97" s="206">
        <f>Z100</f>
        <v>29</v>
      </c>
      <c r="G97" s="206">
        <f>AA100</f>
        <v>10</v>
      </c>
      <c r="H97" s="206">
        <f>AB100</f>
        <v>-1389</v>
      </c>
      <c r="J97" s="208">
        <f t="shared" si="226"/>
        <v>0</v>
      </c>
      <c r="K97" s="209">
        <f t="shared" si="227"/>
        <v>0</v>
      </c>
      <c r="L97" s="210">
        <f t="shared" si="228"/>
        <v>0</v>
      </c>
    </row>
    <row r="98" spans="2:30" ht="16.5" thickBot="1" x14ac:dyDescent="0.3">
      <c r="B98" s="222"/>
      <c r="C98" s="222"/>
      <c r="D98" s="207"/>
      <c r="F98" s="207"/>
      <c r="G98" s="207"/>
      <c r="H98" s="207"/>
      <c r="J98" s="211">
        <f>SUM(J95:J97)</f>
        <v>0</v>
      </c>
      <c r="K98" s="212">
        <f>SUM(K95:K97)</f>
        <v>0</v>
      </c>
      <c r="L98" s="213">
        <f>SUM(L95:L97)</f>
        <v>0</v>
      </c>
    </row>
    <row r="99" spans="2:30" ht="15.75" thickBot="1" x14ac:dyDescent="0.3"/>
    <row r="100" spans="2:30" ht="21.75" thickBot="1" x14ac:dyDescent="0.3">
      <c r="B100" s="243">
        <f>Q89</f>
        <v>1</v>
      </c>
      <c r="C100" s="244">
        <f>R89</f>
        <v>1</v>
      </c>
      <c r="D100" s="244">
        <f>S89</f>
        <v>1388</v>
      </c>
      <c r="E100" s="224">
        <f>T105</f>
        <v>28</v>
      </c>
      <c r="F100" s="224">
        <f>U105</f>
        <v>9</v>
      </c>
      <c r="G100" s="224">
        <f>V105</f>
        <v>-2777</v>
      </c>
      <c r="H100" s="64">
        <f>B100+E100</f>
        <v>29</v>
      </c>
      <c r="I100" s="64">
        <f>F100+C100</f>
        <v>10</v>
      </c>
      <c r="J100" s="64">
        <f>G100+D100</f>
        <v>-1389</v>
      </c>
      <c r="K100" s="65">
        <v>1</v>
      </c>
      <c r="L100" s="64">
        <f>INT(R100/T100)</f>
        <v>29</v>
      </c>
      <c r="M100" s="64">
        <f>INT(P100/T100)</f>
        <v>10</v>
      </c>
      <c r="N100" s="64">
        <f>INT(J100/T100)</f>
        <v>-1389</v>
      </c>
      <c r="O100" s="66">
        <f>J100-(T100*N100)</f>
        <v>0</v>
      </c>
      <c r="P100" s="66">
        <f>(O100*12)+I100</f>
        <v>10</v>
      </c>
      <c r="Q100" s="66">
        <f>P100-(T100*M100)</f>
        <v>0</v>
      </c>
      <c r="R100" s="66">
        <f>(Q100*30)+H100</f>
        <v>29</v>
      </c>
      <c r="S100" s="66">
        <v>1</v>
      </c>
      <c r="T100" s="66">
        <f>S100/K100</f>
        <v>1</v>
      </c>
      <c r="U100" s="67">
        <f>IF(L100&lt;30,L100,L100-(X100*30))</f>
        <v>29</v>
      </c>
      <c r="V100" s="67">
        <f>IF((M100+X100)&gt;11,(M100+X100)-(Y100*12),(M100+X100))</f>
        <v>10</v>
      </c>
      <c r="W100" s="67">
        <f>N100+Y100</f>
        <v>-1389</v>
      </c>
      <c r="X100" s="66">
        <f>INT(L100/30)</f>
        <v>0</v>
      </c>
      <c r="Y100" s="68">
        <f>INT((X100+M100)/12)</f>
        <v>0</v>
      </c>
      <c r="Z100" s="69">
        <f>U100</f>
        <v>29</v>
      </c>
      <c r="AA100" s="70">
        <f>IF(V100&gt;11,V100-12,V100)</f>
        <v>10</v>
      </c>
      <c r="AB100" s="71">
        <f>AC100+W100</f>
        <v>-1389</v>
      </c>
      <c r="AC100" s="219">
        <f>INT(V100/12)</f>
        <v>0</v>
      </c>
      <c r="AD100" s="245" t="s">
        <v>68</v>
      </c>
    </row>
    <row r="101" spans="2:30" ht="15.75" thickBot="1" x14ac:dyDescent="0.3"/>
    <row r="102" spans="2:30" ht="24.75" thickBot="1" x14ac:dyDescent="0.3">
      <c r="B102" s="17">
        <f>Q93</f>
        <v>0</v>
      </c>
      <c r="C102" s="17">
        <f>R93</f>
        <v>0</v>
      </c>
      <c r="D102" s="17">
        <f>S93</f>
        <v>0</v>
      </c>
      <c r="E102" s="103">
        <v>2</v>
      </c>
      <c r="F102" s="17">
        <f>INT(L102/N102)</f>
        <v>0</v>
      </c>
      <c r="G102" s="17">
        <f>INT(J102/N102)</f>
        <v>0</v>
      </c>
      <c r="H102" s="17">
        <f>INT(D102/N102)</f>
        <v>0</v>
      </c>
      <c r="I102" s="224">
        <f>D102-(N102*H102)</f>
        <v>0</v>
      </c>
      <c r="J102" s="224">
        <f>(I102*12)+C102</f>
        <v>0</v>
      </c>
      <c r="K102" s="224">
        <f>J102-(N102*G102)</f>
        <v>0</v>
      </c>
      <c r="L102" s="224">
        <f>(K102*30)+B102</f>
        <v>0</v>
      </c>
      <c r="M102" s="224">
        <v>1</v>
      </c>
      <c r="N102" s="224">
        <f>M102/E102</f>
        <v>0.5</v>
      </c>
      <c r="O102" s="60">
        <f>IF(F102&lt;30,F102,F102-(R102*30))</f>
        <v>0</v>
      </c>
      <c r="P102" s="60">
        <f>IF((G102+R102)&gt;11,(G102+R102)-(S102*12),(G102+R102))</f>
        <v>0</v>
      </c>
      <c r="Q102" s="60">
        <f>H102+S102</f>
        <v>0</v>
      </c>
      <c r="R102" s="224">
        <f>INT(F102/30)</f>
        <v>0</v>
      </c>
      <c r="S102" s="104">
        <f>INT((R102+G102)/12)</f>
        <v>0</v>
      </c>
      <c r="T102" s="105">
        <f>O102</f>
        <v>0</v>
      </c>
      <c r="U102" s="106">
        <f>IF(P102&gt;11,P102-12,P102)</f>
        <v>0</v>
      </c>
      <c r="V102" s="107">
        <f>W102+Q102</f>
        <v>0</v>
      </c>
      <c r="W102" s="108">
        <f>INT(P102/12)</f>
        <v>0</v>
      </c>
    </row>
    <row r="104" spans="2:30" ht="15.75" thickBot="1" x14ac:dyDescent="0.3"/>
    <row r="105" spans="2:30" ht="24.75" thickBot="1" x14ac:dyDescent="0.3">
      <c r="B105" s="17">
        <f>Q91</f>
        <v>29</v>
      </c>
      <c r="C105" s="17">
        <f>R91</f>
        <v>10</v>
      </c>
      <c r="D105" s="17">
        <f>S91</f>
        <v>-1389</v>
      </c>
      <c r="E105" s="103">
        <v>2</v>
      </c>
      <c r="F105" s="17">
        <f>INT(L105/N105)</f>
        <v>58</v>
      </c>
      <c r="G105" s="17">
        <f>INT(J105/N105)</f>
        <v>20</v>
      </c>
      <c r="H105" s="17">
        <f>INT(D105/N105)</f>
        <v>-2778</v>
      </c>
      <c r="I105" s="224">
        <f>D105-(N105*H105)</f>
        <v>0</v>
      </c>
      <c r="J105" s="224">
        <f>(I105*12)+C105</f>
        <v>10</v>
      </c>
      <c r="K105" s="224">
        <f>J105-(N105*G105)</f>
        <v>0</v>
      </c>
      <c r="L105" s="224">
        <f>(K105*30)+B105</f>
        <v>29</v>
      </c>
      <c r="M105" s="224">
        <v>1</v>
      </c>
      <c r="N105" s="224">
        <f>M105/E105</f>
        <v>0.5</v>
      </c>
      <c r="O105" s="60">
        <f>IF(F105&lt;30,F105,F105-(R105*30))</f>
        <v>28</v>
      </c>
      <c r="P105" s="60">
        <f>IF((G105+R105)&gt;11,(G105+R105)-(S105*12),(G105+R105))</f>
        <v>9</v>
      </c>
      <c r="Q105" s="60">
        <f>H105+S105</f>
        <v>-2777</v>
      </c>
      <c r="R105" s="224">
        <f>INT(F105/30)</f>
        <v>1</v>
      </c>
      <c r="S105" s="104">
        <f>INT((R105+G105)/12)</f>
        <v>1</v>
      </c>
      <c r="T105" s="105">
        <f>O105</f>
        <v>28</v>
      </c>
      <c r="U105" s="106">
        <f>IF(P105&gt;11,P105-12,P105)</f>
        <v>9</v>
      </c>
      <c r="V105" s="107">
        <f>W105+Q105</f>
        <v>-2777</v>
      </c>
      <c r="W105" s="108">
        <f>INT(P105/12)</f>
        <v>0</v>
      </c>
    </row>
  </sheetData>
  <sheetProtection algorithmName="SHA-512" hashValue="dQ9kTB5l1gvPBEYJppQm6HQ7GCHXxdky64S6cw/zgTmnwIOfUOEAcWlXAtDuUOK68fBEmJYv4M6WkFf67gCCmw==" saltValue="JPSZdcluXJ1ivjzE4uEdwQ==" spinCount="100000" sheet="1" formatCells="0" formatColumns="0" formatRows="0" insertColumns="0" insertRows="0" insertHyperlinks="0" deleteColumns="0" deleteRows="0" sort="0" autoFilter="0" pivotTables="0"/>
  <mergeCells count="51">
    <mergeCell ref="B95:C95"/>
    <mergeCell ref="B96:C96"/>
    <mergeCell ref="B97:C97"/>
    <mergeCell ref="ES11:EU11"/>
    <mergeCell ref="EV11:EX11"/>
    <mergeCell ref="DZ37:EA37"/>
    <mergeCell ref="AE27:AF27"/>
    <mergeCell ref="AA16:AB16"/>
    <mergeCell ref="DZ11:EB11"/>
    <mergeCell ref="EN11:EP11"/>
    <mergeCell ref="DW11:DY11"/>
    <mergeCell ref="AE28:AF28"/>
    <mergeCell ref="AE29:AF29"/>
    <mergeCell ref="A23:C23"/>
    <mergeCell ref="D23:F23"/>
    <mergeCell ref="R23:T23"/>
    <mergeCell ref="HP1:HQ1"/>
    <mergeCell ref="EY13:FA13"/>
    <mergeCell ref="GH11:GJ11"/>
    <mergeCell ref="GK11:GM11"/>
    <mergeCell ref="GN11:GP11"/>
    <mergeCell ref="GQ11:GS11"/>
    <mergeCell ref="FG11:FI11"/>
    <mergeCell ref="EY11:FA11"/>
    <mergeCell ref="FM11:FO11"/>
    <mergeCell ref="GC11:GE11"/>
    <mergeCell ref="GT11:GV11"/>
    <mergeCell ref="HH11:HJ11"/>
    <mergeCell ref="HM11:HO11"/>
    <mergeCell ref="HK13:HL13"/>
    <mergeCell ref="W23:Y23"/>
    <mergeCell ref="A11:C11"/>
    <mergeCell ref="D11:F11"/>
    <mergeCell ref="P11:R11"/>
    <mergeCell ref="X28:Y28"/>
    <mergeCell ref="T93:U93"/>
    <mergeCell ref="M85:N85"/>
    <mergeCell ref="A35:C35"/>
    <mergeCell ref="O35:Q35"/>
    <mergeCell ref="T35:V35"/>
    <mergeCell ref="M81:N81"/>
    <mergeCell ref="V77:W77"/>
    <mergeCell ref="T89:U89"/>
    <mergeCell ref="T91:U91"/>
    <mergeCell ref="R75:S75"/>
    <mergeCell ref="A73:B73"/>
    <mergeCell ref="A71:B71"/>
    <mergeCell ref="A40:B40"/>
    <mergeCell ref="A42:B42"/>
    <mergeCell ref="G68:H68"/>
    <mergeCell ref="S66:T6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J21"/>
  <sheetViews>
    <sheetView showGridLines="0" showRowColHeaders="0" rightToLeft="1" zoomScaleNormal="100" workbookViewId="0"/>
  </sheetViews>
  <sheetFormatPr defaultColWidth="9" defaultRowHeight="15" x14ac:dyDescent="0.25"/>
  <cols>
    <col min="1" max="16384" width="9" style="4"/>
  </cols>
  <sheetData>
    <row r="1" spans="2:10" ht="15.75" thickBot="1" x14ac:dyDescent="0.3"/>
    <row r="2" spans="2:10" ht="15.75" thickBot="1" x14ac:dyDescent="0.3">
      <c r="B2" s="165"/>
      <c r="C2" s="166"/>
      <c r="D2" s="166"/>
      <c r="E2" s="166"/>
      <c r="F2" s="166"/>
      <c r="G2" s="166"/>
      <c r="H2" s="166"/>
      <c r="I2" s="166"/>
      <c r="J2" s="167"/>
    </row>
    <row r="3" spans="2:10" x14ac:dyDescent="0.25">
      <c r="B3" s="168"/>
      <c r="C3" s="377" t="s">
        <v>114</v>
      </c>
      <c r="D3" s="378"/>
      <c r="E3" s="378"/>
      <c r="F3" s="378"/>
      <c r="G3" s="378"/>
      <c r="H3" s="378"/>
      <c r="I3" s="379"/>
      <c r="J3" s="169"/>
    </row>
    <row r="4" spans="2:10" x14ac:dyDescent="0.25">
      <c r="B4" s="168"/>
      <c r="C4" s="380"/>
      <c r="D4" s="381"/>
      <c r="E4" s="381"/>
      <c r="F4" s="381"/>
      <c r="G4" s="381"/>
      <c r="H4" s="381"/>
      <c r="I4" s="382"/>
      <c r="J4" s="169"/>
    </row>
    <row r="5" spans="2:10" x14ac:dyDescent="0.25">
      <c r="B5" s="168"/>
      <c r="C5" s="380"/>
      <c r="D5" s="381"/>
      <c r="E5" s="381"/>
      <c r="F5" s="381"/>
      <c r="G5" s="381"/>
      <c r="H5" s="381"/>
      <c r="I5" s="382"/>
      <c r="J5" s="169"/>
    </row>
    <row r="6" spans="2:10" ht="15.75" thickBot="1" x14ac:dyDescent="0.3">
      <c r="B6" s="168"/>
      <c r="C6" s="383"/>
      <c r="D6" s="384"/>
      <c r="E6" s="384"/>
      <c r="F6" s="384"/>
      <c r="G6" s="384"/>
      <c r="H6" s="384"/>
      <c r="I6" s="385"/>
      <c r="J6" s="169"/>
    </row>
    <row r="7" spans="2:10" ht="21" x14ac:dyDescent="0.25">
      <c r="B7" s="168"/>
      <c r="C7" s="170"/>
      <c r="D7" s="170"/>
      <c r="E7" s="170"/>
      <c r="F7" s="170"/>
      <c r="G7" s="170"/>
      <c r="H7" s="170"/>
      <c r="I7" s="170"/>
      <c r="J7" s="169"/>
    </row>
    <row r="8" spans="2:10" ht="21.75" thickBot="1" x14ac:dyDescent="0.3">
      <c r="B8" s="168"/>
      <c r="C8" s="346" t="s">
        <v>87</v>
      </c>
      <c r="D8" s="346"/>
      <c r="E8" s="346"/>
      <c r="F8" s="170"/>
      <c r="G8" s="170"/>
      <c r="H8" s="170"/>
      <c r="I8" s="170"/>
      <c r="J8" s="169"/>
    </row>
    <row r="9" spans="2:10" ht="21.75" thickBot="1" x14ac:dyDescent="0.3">
      <c r="B9" s="168"/>
      <c r="C9" s="1" t="s">
        <v>0</v>
      </c>
      <c r="D9" s="2" t="s">
        <v>1</v>
      </c>
      <c r="E9" s="3" t="s">
        <v>2</v>
      </c>
      <c r="F9" s="171"/>
      <c r="G9" s="346" t="s">
        <v>86</v>
      </c>
      <c r="H9" s="346"/>
      <c r="I9" s="346"/>
      <c r="J9" s="169"/>
    </row>
    <row r="10" spans="2:10" ht="21.75" thickBot="1" x14ac:dyDescent="0.3">
      <c r="B10" s="168"/>
      <c r="C10" s="233">
        <v>1</v>
      </c>
      <c r="D10" s="234">
        <v>1</v>
      </c>
      <c r="E10" s="235">
        <v>1400</v>
      </c>
      <c r="F10" s="171"/>
      <c r="G10" s="1" t="s">
        <v>0</v>
      </c>
      <c r="H10" s="2" t="s">
        <v>1</v>
      </c>
      <c r="I10" s="3" t="s">
        <v>2</v>
      </c>
      <c r="J10" s="169"/>
    </row>
    <row r="11" spans="2:10" ht="21.75" thickBot="1" x14ac:dyDescent="0.3">
      <c r="B11" s="168"/>
      <c r="C11" s="386" t="str">
        <f>E10&amp;"/"&amp;D10&amp;"/"&amp;C10</f>
        <v>1400/1/1</v>
      </c>
      <c r="D11" s="386"/>
      <c r="E11" s="386"/>
      <c r="F11" s="171"/>
      <c r="G11" s="233">
        <v>0</v>
      </c>
      <c r="H11" s="234">
        <v>0</v>
      </c>
      <c r="I11" s="235">
        <v>0</v>
      </c>
      <c r="J11" s="169"/>
    </row>
    <row r="12" spans="2:10" ht="21.75" customHeight="1" x14ac:dyDescent="0.25">
      <c r="B12" s="168"/>
      <c r="C12" s="171"/>
      <c r="D12" s="171"/>
      <c r="E12" s="171"/>
      <c r="F12" s="171"/>
      <c r="G12" s="386" t="str">
        <f>I11&amp;"/"&amp;H11&amp;"/"&amp;G11</f>
        <v>0/0/0</v>
      </c>
      <c r="H12" s="386"/>
      <c r="I12" s="386"/>
      <c r="J12" s="169"/>
    </row>
    <row r="13" spans="2:10" ht="20.25" thickBot="1" x14ac:dyDescent="0.3">
      <c r="B13" s="168"/>
      <c r="C13" s="171"/>
      <c r="D13" s="346" t="s">
        <v>88</v>
      </c>
      <c r="E13" s="346"/>
      <c r="F13" s="346"/>
      <c r="G13" s="171"/>
      <c r="H13" s="171"/>
      <c r="I13" s="171"/>
      <c r="J13" s="169"/>
    </row>
    <row r="14" spans="2:10" ht="21" x14ac:dyDescent="0.25">
      <c r="B14" s="168"/>
      <c r="C14" s="171"/>
      <c r="D14" s="173" t="s">
        <v>0</v>
      </c>
      <c r="E14" s="174" t="s">
        <v>1</v>
      </c>
      <c r="F14" s="175" t="s">
        <v>2</v>
      </c>
      <c r="G14" s="171"/>
      <c r="H14" s="171"/>
      <c r="I14" s="171"/>
      <c r="J14" s="169"/>
    </row>
    <row r="15" spans="2:10" ht="24.75" thickBot="1" x14ac:dyDescent="0.3">
      <c r="B15" s="168"/>
      <c r="C15" s="171"/>
      <c r="D15" s="262">
        <f>Sheet7!R77</f>
        <v>1</v>
      </c>
      <c r="E15" s="176">
        <f>Sheet7!U77</f>
        <v>1</v>
      </c>
      <c r="F15" s="177">
        <f>Sheet7!T77</f>
        <v>1400</v>
      </c>
      <c r="G15" s="171"/>
      <c r="H15" s="171"/>
      <c r="I15" s="171"/>
      <c r="J15" s="169"/>
    </row>
    <row r="16" spans="2:10" ht="6" customHeight="1" x14ac:dyDescent="0.25">
      <c r="B16" s="168"/>
      <c r="C16" s="171"/>
      <c r="D16" s="171"/>
      <c r="E16" s="171"/>
      <c r="F16" s="171"/>
      <c r="G16" s="171"/>
      <c r="H16" s="171"/>
      <c r="I16" s="171"/>
      <c r="J16" s="169"/>
    </row>
    <row r="17" spans="2:10" ht="20.25" customHeight="1" x14ac:dyDescent="0.25">
      <c r="B17" s="373" t="str">
        <f>"اگر از تاریخ  "&amp;E10&amp;"/"&amp;D10&amp;"/"&amp;C10&amp;"  مدت  "&amp;I11&amp;" سال و "&amp;H11&amp;" ماه و "&amp;G11&amp;" روز را کم کنیم؛  "&amp;CHAR(10)&amp;" تاریخ "&amp;D15&amp;"/ "&amp;E15&amp;"/ "&amp;F15&amp;" بدست خواهد آمد."</f>
        <v>اگر از تاریخ  1400/1/1  مدت  0 سال و 0 ماه و 0 روز را کم کنیم؛  
 تاریخ 1/ 1/ 1400 بدست خواهد آمد.</v>
      </c>
      <c r="C17" s="374"/>
      <c r="D17" s="374"/>
      <c r="E17" s="374"/>
      <c r="F17" s="374"/>
      <c r="G17" s="374"/>
      <c r="H17" s="374"/>
      <c r="I17" s="374"/>
      <c r="J17" s="375"/>
    </row>
    <row r="18" spans="2:10" ht="26.25" customHeight="1" x14ac:dyDescent="0.25">
      <c r="B18" s="373"/>
      <c r="C18" s="374"/>
      <c r="D18" s="374"/>
      <c r="E18" s="374"/>
      <c r="F18" s="374"/>
      <c r="G18" s="374"/>
      <c r="H18" s="374"/>
      <c r="I18" s="374"/>
      <c r="J18" s="375"/>
    </row>
    <row r="19" spans="2:10" ht="15.75" thickBot="1" x14ac:dyDescent="0.3">
      <c r="B19" s="178"/>
      <c r="C19" s="179"/>
      <c r="D19" s="179"/>
      <c r="E19" s="179"/>
      <c r="F19" s="179"/>
      <c r="G19" s="179"/>
      <c r="H19" s="179"/>
      <c r="I19" s="179"/>
      <c r="J19" s="180"/>
    </row>
    <row r="21" spans="2:10" ht="25.5" x14ac:dyDescent="0.25">
      <c r="B21" s="361" t="s">
        <v>121</v>
      </c>
      <c r="C21" s="361"/>
      <c r="D21" s="267"/>
      <c r="E21" s="354" t="s">
        <v>92</v>
      </c>
      <c r="F21" s="354"/>
      <c r="G21" s="267"/>
      <c r="H21" s="345" t="s">
        <v>120</v>
      </c>
      <c r="I21" s="345"/>
    </row>
  </sheetData>
  <sheetProtection algorithmName="SHA-512" hashValue="o+Twm/SXT02a6hHEPFC/tTtnYMrBf6euKqrERPPpVlgzVXc5ZGxjPUR2VrE/JlGKhRNjln2/xCUD6JkYhh+yCg==" saltValue="c9ARXSxo1wGqUI5lTZ5fJQ==" spinCount="100000" sheet="1" objects="1" scenarios="1"/>
  <mergeCells count="10">
    <mergeCell ref="H21:I21"/>
    <mergeCell ref="C3:I6"/>
    <mergeCell ref="C8:E8"/>
    <mergeCell ref="G9:I9"/>
    <mergeCell ref="D13:F13"/>
    <mergeCell ref="C11:E11"/>
    <mergeCell ref="G12:I12"/>
    <mergeCell ref="B17:J18"/>
    <mergeCell ref="B21:C21"/>
    <mergeCell ref="E21:F21"/>
  </mergeCells>
  <dataValidations count="1">
    <dataValidation type="whole" allowBlank="1" showInputMessage="1" showErrorMessage="1" errorTitle="توجه" error="عددی مثبت و بزرگتر یا مساوی صفر وارد نمایید" sqref="I11" xr:uid="{00000000-0002-0000-0900-000000000000}">
      <formula1>0</formula1>
      <formula2>99999999999999900</formula2>
    </dataValidation>
  </dataValidations>
  <hyperlinks>
    <hyperlink ref="E21:F21" location="'صفحه اصلی'!A1" display="صفحه اصلی" xr:uid="{00000000-0004-0000-0900-000000000000}"/>
    <hyperlink ref="B21:C21" location="'05'!A1" display="صفحه قبلی" xr:uid="{00000000-0004-0000-0900-000001000000}"/>
    <hyperlink ref="H21:I21" location="'07'!A1" display="صفحه بعدی" xr:uid="{00000000-0004-0000-0900-000002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توجه" error="عددی مثبت از ۱۳۰۰ تا ۱۵۰۰ وارد نمایید" xr:uid="{00000000-0002-0000-0900-000001000000}">
          <x14:formula1>
            <xm:f>Sheet3!$K$1:$K$202</xm:f>
          </x14:formula1>
          <xm:sqref>E10</xm:sqref>
        </x14:dataValidation>
        <x14:dataValidation type="list" allowBlank="1" showInputMessage="1" showErrorMessage="1" errorTitle="توجه" error="عددی مثبت از ۱ تا ۳۱ وارد نمایید" xr:uid="{00000000-0002-0000-0900-000002000000}">
          <x14:formula1>
            <xm:f>Sheet3!$I$1:$I$32</xm:f>
          </x14:formula1>
          <xm:sqref>C10</xm:sqref>
        </x14:dataValidation>
        <x14:dataValidation type="list" allowBlank="1" showInputMessage="1" showErrorMessage="1" errorTitle="توجه" error="عددی مثبت از ۱ تا ۱۲ وارد نمایید" xr:uid="{00000000-0002-0000-0900-000003000000}">
          <x14:formula1>
            <xm:f>Sheet3!$J$1:$J$13</xm:f>
          </x14:formula1>
          <xm:sqref>D10</xm:sqref>
        </x14:dataValidation>
        <x14:dataValidation type="list" allowBlank="1" showInputMessage="1" showErrorMessage="1" errorTitle="توجه" error="عددی مثبت از ۰ تا ۱۲ وارد نمایید" xr:uid="{00000000-0002-0000-0900-000004000000}">
          <x14:formula1>
            <xm:f>Sheet3!$J$1:$J$12</xm:f>
          </x14:formula1>
          <xm:sqref>H11</xm:sqref>
        </x14:dataValidation>
        <x14:dataValidation type="list" allowBlank="1" showInputMessage="1" showErrorMessage="1" errorTitle="توجه" error="عددی مثبت از ۰ تا ۳۱ وارد نمایید" xr:uid="{00000000-0002-0000-0900-000005000000}">
          <x14:formula1>
            <xm:f>Sheet3!$I$1:$I$31</xm:f>
          </x14:formula1>
          <xm:sqref>G11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K23"/>
  <sheetViews>
    <sheetView showGridLines="0" showRowColHeaders="0" rightToLeft="1" zoomScale="90" zoomScaleNormal="90" workbookViewId="0"/>
  </sheetViews>
  <sheetFormatPr defaultColWidth="9" defaultRowHeight="15" x14ac:dyDescent="0.25"/>
  <cols>
    <col min="1" max="16384" width="9" style="4"/>
  </cols>
  <sheetData>
    <row r="1" spans="2:11" ht="15.75" thickBot="1" x14ac:dyDescent="0.3"/>
    <row r="2" spans="2:11" ht="15.75" thickBot="1" x14ac:dyDescent="0.3">
      <c r="B2" s="165"/>
      <c r="C2" s="166"/>
      <c r="D2" s="166"/>
      <c r="E2" s="166"/>
      <c r="F2" s="166"/>
      <c r="G2" s="166"/>
      <c r="H2" s="166"/>
      <c r="I2" s="166"/>
      <c r="J2" s="166"/>
      <c r="K2" s="167"/>
    </row>
    <row r="3" spans="2:11" x14ac:dyDescent="0.25">
      <c r="B3" s="168"/>
      <c r="C3" s="362" t="s">
        <v>125</v>
      </c>
      <c r="D3" s="363"/>
      <c r="E3" s="363"/>
      <c r="F3" s="363"/>
      <c r="G3" s="363"/>
      <c r="H3" s="363"/>
      <c r="I3" s="363"/>
      <c r="J3" s="364"/>
      <c r="K3" s="169"/>
    </row>
    <row r="4" spans="2:11" x14ac:dyDescent="0.25">
      <c r="B4" s="168"/>
      <c r="C4" s="365"/>
      <c r="D4" s="366"/>
      <c r="E4" s="366"/>
      <c r="F4" s="366"/>
      <c r="G4" s="366"/>
      <c r="H4" s="366"/>
      <c r="I4" s="366"/>
      <c r="J4" s="367"/>
      <c r="K4" s="169"/>
    </row>
    <row r="5" spans="2:11" ht="15.75" thickBot="1" x14ac:dyDescent="0.3">
      <c r="B5" s="168"/>
      <c r="C5" s="368"/>
      <c r="D5" s="369"/>
      <c r="E5" s="369"/>
      <c r="F5" s="369"/>
      <c r="G5" s="369"/>
      <c r="H5" s="369"/>
      <c r="I5" s="369"/>
      <c r="J5" s="370"/>
      <c r="K5" s="169"/>
    </row>
    <row r="6" spans="2:11" x14ac:dyDescent="0.25">
      <c r="B6" s="168"/>
      <c r="C6" s="171"/>
      <c r="D6" s="171"/>
      <c r="E6" s="171"/>
      <c r="F6" s="171"/>
      <c r="G6" s="171"/>
      <c r="H6" s="171"/>
      <c r="I6" s="171"/>
      <c r="J6" s="171"/>
      <c r="K6" s="169"/>
    </row>
    <row r="7" spans="2:11" ht="20.25" thickBot="1" x14ac:dyDescent="0.3">
      <c r="B7" s="168"/>
      <c r="C7" s="387" t="s">
        <v>90</v>
      </c>
      <c r="D7" s="387"/>
      <c r="E7" s="387"/>
      <c r="F7" s="171"/>
      <c r="G7" s="171"/>
      <c r="H7" s="171"/>
      <c r="I7" s="171"/>
      <c r="J7" s="171"/>
      <c r="K7" s="169"/>
    </row>
    <row r="8" spans="2:11" ht="21" x14ac:dyDescent="0.25">
      <c r="B8" s="168"/>
      <c r="C8" s="191" t="s">
        <v>0</v>
      </c>
      <c r="D8" s="192" t="s">
        <v>1</v>
      </c>
      <c r="E8" s="193" t="s">
        <v>2</v>
      </c>
      <c r="F8" s="171"/>
      <c r="G8" s="171"/>
      <c r="H8" s="171"/>
      <c r="I8" s="171"/>
      <c r="J8" s="171"/>
      <c r="K8" s="169"/>
    </row>
    <row r="9" spans="2:11" ht="21" x14ac:dyDescent="0.25">
      <c r="B9" s="168"/>
      <c r="C9" s="236">
        <v>0</v>
      </c>
      <c r="D9" s="237">
        <v>0</v>
      </c>
      <c r="E9" s="238">
        <v>0</v>
      </c>
      <c r="F9" s="171"/>
      <c r="G9" s="171"/>
      <c r="H9" s="171"/>
      <c r="I9" s="171"/>
      <c r="J9" s="171"/>
      <c r="K9" s="169"/>
    </row>
    <row r="10" spans="2:11" ht="21" x14ac:dyDescent="0.25">
      <c r="B10" s="168"/>
      <c r="C10" s="236">
        <v>0</v>
      </c>
      <c r="D10" s="237">
        <v>0</v>
      </c>
      <c r="E10" s="238">
        <v>0</v>
      </c>
      <c r="F10" s="171"/>
      <c r="G10" s="171"/>
      <c r="H10" s="171"/>
      <c r="I10" s="171"/>
      <c r="J10" s="171"/>
      <c r="K10" s="169"/>
    </row>
    <row r="11" spans="2:11" ht="21" x14ac:dyDescent="0.25">
      <c r="B11" s="168"/>
      <c r="C11" s="236">
        <v>0</v>
      </c>
      <c r="D11" s="237">
        <v>0</v>
      </c>
      <c r="E11" s="238">
        <v>0</v>
      </c>
      <c r="F11" s="171"/>
      <c r="G11" s="171"/>
      <c r="H11" s="171"/>
      <c r="I11" s="171"/>
      <c r="J11" s="171"/>
      <c r="K11" s="169"/>
    </row>
    <row r="12" spans="2:11" ht="21" x14ac:dyDescent="0.25">
      <c r="B12" s="168"/>
      <c r="C12" s="236">
        <v>0</v>
      </c>
      <c r="D12" s="237">
        <v>0</v>
      </c>
      <c r="E12" s="238">
        <v>0</v>
      </c>
      <c r="F12" s="171"/>
      <c r="G12" s="171"/>
      <c r="H12" s="171"/>
      <c r="I12" s="171"/>
      <c r="J12" s="171"/>
      <c r="K12" s="169"/>
    </row>
    <row r="13" spans="2:11" ht="21" x14ac:dyDescent="0.25">
      <c r="B13" s="168"/>
      <c r="C13" s="236">
        <v>0</v>
      </c>
      <c r="D13" s="237">
        <v>0</v>
      </c>
      <c r="E13" s="238">
        <v>0</v>
      </c>
      <c r="F13" s="171"/>
      <c r="G13" s="171"/>
      <c r="H13" s="171"/>
      <c r="I13" s="171"/>
      <c r="J13" s="171"/>
      <c r="K13" s="169"/>
    </row>
    <row r="14" spans="2:11" ht="21" x14ac:dyDescent="0.25">
      <c r="B14" s="168"/>
      <c r="C14" s="236">
        <v>0</v>
      </c>
      <c r="D14" s="237">
        <v>0</v>
      </c>
      <c r="E14" s="238">
        <v>0</v>
      </c>
      <c r="F14" s="171"/>
      <c r="G14" s="171"/>
      <c r="H14" s="171"/>
      <c r="I14" s="171"/>
      <c r="J14" s="171"/>
      <c r="K14" s="169"/>
    </row>
    <row r="15" spans="2:11" ht="21.75" thickBot="1" x14ac:dyDescent="0.3">
      <c r="B15" s="168"/>
      <c r="C15" s="236">
        <v>0</v>
      </c>
      <c r="D15" s="237">
        <v>0</v>
      </c>
      <c r="E15" s="238">
        <v>0</v>
      </c>
      <c r="F15" s="171"/>
      <c r="G15" s="171"/>
      <c r="H15" s="346" t="s">
        <v>85</v>
      </c>
      <c r="I15" s="346"/>
      <c r="J15" s="346"/>
      <c r="K15" s="169"/>
    </row>
    <row r="16" spans="2:11" ht="21" x14ac:dyDescent="0.25">
      <c r="B16" s="168"/>
      <c r="C16" s="236">
        <v>0</v>
      </c>
      <c r="D16" s="237">
        <v>0</v>
      </c>
      <c r="E16" s="238">
        <v>0</v>
      </c>
      <c r="F16" s="171"/>
      <c r="G16" s="171"/>
      <c r="H16" s="173" t="s">
        <v>0</v>
      </c>
      <c r="I16" s="174" t="s">
        <v>1</v>
      </c>
      <c r="J16" s="175" t="s">
        <v>2</v>
      </c>
      <c r="K16" s="169"/>
    </row>
    <row r="17" spans="2:11" ht="24.75" thickBot="1" x14ac:dyDescent="0.3">
      <c r="B17" s="168"/>
      <c r="C17" s="236">
        <v>0</v>
      </c>
      <c r="D17" s="237">
        <v>0</v>
      </c>
      <c r="E17" s="238">
        <v>0</v>
      </c>
      <c r="F17" s="171"/>
      <c r="G17" s="171"/>
      <c r="H17" s="262">
        <f>Sheet7!AA79</f>
        <v>0</v>
      </c>
      <c r="I17" s="176">
        <f>Sheet7!AB79</f>
        <v>0</v>
      </c>
      <c r="J17" s="177">
        <f>Sheet7!AC79</f>
        <v>0</v>
      </c>
      <c r="K17" s="169"/>
    </row>
    <row r="18" spans="2:11" ht="21.75" thickBot="1" x14ac:dyDescent="0.3">
      <c r="B18" s="168"/>
      <c r="C18" s="229">
        <v>0</v>
      </c>
      <c r="D18" s="230">
        <v>0</v>
      </c>
      <c r="E18" s="231">
        <v>0</v>
      </c>
      <c r="F18" s="171"/>
      <c r="G18" s="171"/>
      <c r="H18" s="171"/>
      <c r="I18" s="171"/>
      <c r="J18" s="171"/>
      <c r="K18" s="169"/>
    </row>
    <row r="19" spans="2:11" x14ac:dyDescent="0.25">
      <c r="B19" s="168"/>
      <c r="C19" s="171"/>
      <c r="D19" s="171"/>
      <c r="E19" s="171"/>
      <c r="F19" s="171"/>
      <c r="G19" s="171"/>
      <c r="H19" s="171"/>
      <c r="I19" s="171"/>
      <c r="J19" s="171"/>
      <c r="K19" s="169"/>
    </row>
    <row r="20" spans="2:11" ht="30" customHeight="1" x14ac:dyDescent="0.25">
      <c r="B20" s="358" t="str">
        <f>"مجموع مدت های ذکر شده در جدول سمت راست برابراست با     "&amp;J17&amp;" سال و "&amp;I17&amp;" ماه و "&amp;H17&amp;" روز"</f>
        <v>مجموع مدت های ذکر شده در جدول سمت راست برابراست با     0 سال و 0 ماه و 0 روز</v>
      </c>
      <c r="C20" s="359"/>
      <c r="D20" s="359"/>
      <c r="E20" s="359"/>
      <c r="F20" s="359"/>
      <c r="G20" s="359"/>
      <c r="H20" s="359"/>
      <c r="I20" s="359"/>
      <c r="J20" s="359"/>
      <c r="K20" s="360"/>
    </row>
    <row r="21" spans="2:11" ht="15.75" thickBot="1" x14ac:dyDescent="0.3">
      <c r="B21" s="178"/>
      <c r="C21" s="179"/>
      <c r="D21" s="179"/>
      <c r="E21" s="179"/>
      <c r="F21" s="179"/>
      <c r="G21" s="179"/>
      <c r="H21" s="179"/>
      <c r="I21" s="179"/>
      <c r="J21" s="179"/>
      <c r="K21" s="180"/>
    </row>
    <row r="23" spans="2:11" ht="25.5" x14ac:dyDescent="0.25">
      <c r="B23" s="361" t="s">
        <v>121</v>
      </c>
      <c r="C23" s="361"/>
      <c r="D23" s="267"/>
      <c r="F23" s="354" t="s">
        <v>92</v>
      </c>
      <c r="G23" s="354"/>
      <c r="J23" s="345" t="s">
        <v>120</v>
      </c>
      <c r="K23" s="345"/>
    </row>
  </sheetData>
  <sheetProtection algorithmName="SHA-512" hashValue="XA4FKMbU3gy6n5pUgWhIfjs53G3ahL4CFb21C1PVtTx7MP4fwDyXh4qyFnjGP1JmFzIs4NHPfdO4pDOElNlT5w==" saltValue="psNQGd3eShsRRCLBSdQQPA==" spinCount="100000" sheet="1" objects="1" scenarios="1"/>
  <mergeCells count="7">
    <mergeCell ref="B20:K20"/>
    <mergeCell ref="C3:J5"/>
    <mergeCell ref="C7:E7"/>
    <mergeCell ref="H15:J15"/>
    <mergeCell ref="B23:C23"/>
    <mergeCell ref="F23:G23"/>
    <mergeCell ref="J23:K23"/>
  </mergeCells>
  <dataValidations count="1">
    <dataValidation type="whole" allowBlank="1" showInputMessage="1" showErrorMessage="1" errorTitle="توجه" error="عددی مثبت و بزرگتر یا مساوی صفر وارد نمایید" sqref="C9:E18" xr:uid="{00000000-0002-0000-0A00-000000000000}">
      <formula1>0</formula1>
      <formula2>9999999999999990000</formula2>
    </dataValidation>
  </dataValidations>
  <hyperlinks>
    <hyperlink ref="F23:G23" location="'صفحه اصلی'!A1" display="صفحه اصلی" xr:uid="{00000000-0004-0000-0A00-000000000000}"/>
    <hyperlink ref="B23:C23" location="'06'!A1" display="صفحه قبلی" xr:uid="{00000000-0004-0000-0A00-000001000000}"/>
    <hyperlink ref="J23:K23" location="'08'!A1" display="صفحه بعدی" xr:uid="{00000000-0004-0000-0A00-000002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J21"/>
  <sheetViews>
    <sheetView showGridLines="0" showRowColHeaders="0" rightToLeft="1" zoomScaleNormal="100" workbookViewId="0"/>
  </sheetViews>
  <sheetFormatPr defaultRowHeight="15" x14ac:dyDescent="0.25"/>
  <cols>
    <col min="1" max="16384" width="9.140625" style="4"/>
  </cols>
  <sheetData>
    <row r="1" spans="2:10" ht="15.75" thickBot="1" x14ac:dyDescent="0.3"/>
    <row r="2" spans="2:10" ht="15.75" thickBot="1" x14ac:dyDescent="0.3">
      <c r="B2" s="165"/>
      <c r="C2" s="166"/>
      <c r="D2" s="166"/>
      <c r="E2" s="166"/>
      <c r="F2" s="166"/>
      <c r="G2" s="166"/>
      <c r="H2" s="166"/>
      <c r="I2" s="166"/>
      <c r="J2" s="167"/>
    </row>
    <row r="3" spans="2:10" x14ac:dyDescent="0.25">
      <c r="B3" s="168"/>
      <c r="C3" s="377" t="s">
        <v>115</v>
      </c>
      <c r="D3" s="378"/>
      <c r="E3" s="378"/>
      <c r="F3" s="378"/>
      <c r="G3" s="378"/>
      <c r="H3" s="378"/>
      <c r="I3" s="379"/>
      <c r="J3" s="169"/>
    </row>
    <row r="4" spans="2:10" x14ac:dyDescent="0.25">
      <c r="B4" s="168"/>
      <c r="C4" s="380"/>
      <c r="D4" s="381"/>
      <c r="E4" s="381"/>
      <c r="F4" s="381"/>
      <c r="G4" s="381"/>
      <c r="H4" s="381"/>
      <c r="I4" s="382"/>
      <c r="J4" s="169"/>
    </row>
    <row r="5" spans="2:10" x14ac:dyDescent="0.25">
      <c r="B5" s="168"/>
      <c r="C5" s="380"/>
      <c r="D5" s="381"/>
      <c r="E5" s="381"/>
      <c r="F5" s="381"/>
      <c r="G5" s="381"/>
      <c r="H5" s="381"/>
      <c r="I5" s="382"/>
      <c r="J5" s="169"/>
    </row>
    <row r="6" spans="2:10" ht="15.75" thickBot="1" x14ac:dyDescent="0.3">
      <c r="B6" s="168"/>
      <c r="C6" s="383"/>
      <c r="D6" s="384"/>
      <c r="E6" s="384"/>
      <c r="F6" s="384"/>
      <c r="G6" s="384"/>
      <c r="H6" s="384"/>
      <c r="I6" s="385"/>
      <c r="J6" s="169"/>
    </row>
    <row r="7" spans="2:10" ht="21" x14ac:dyDescent="0.25">
      <c r="B7" s="168"/>
      <c r="C7" s="170"/>
      <c r="D7" s="170"/>
      <c r="E7" s="170"/>
      <c r="F7" s="170"/>
      <c r="G7" s="170"/>
      <c r="H7" s="170"/>
      <c r="I7" s="170"/>
      <c r="J7" s="169"/>
    </row>
    <row r="8" spans="2:10" ht="21.75" thickBot="1" x14ac:dyDescent="0.3">
      <c r="B8" s="168"/>
      <c r="C8" s="346" t="s">
        <v>109</v>
      </c>
      <c r="D8" s="346"/>
      <c r="E8" s="346"/>
      <c r="F8" s="170"/>
      <c r="G8" s="170"/>
      <c r="H8" s="170"/>
      <c r="I8" s="170"/>
      <c r="J8" s="169"/>
    </row>
    <row r="9" spans="2:10" ht="21.75" thickBot="1" x14ac:dyDescent="0.3">
      <c r="B9" s="168"/>
      <c r="C9" s="1" t="s">
        <v>0</v>
      </c>
      <c r="D9" s="2" t="s">
        <v>1</v>
      </c>
      <c r="E9" s="3" t="s">
        <v>2</v>
      </c>
      <c r="F9" s="171"/>
      <c r="G9" s="346" t="s">
        <v>110</v>
      </c>
      <c r="H9" s="346"/>
      <c r="I9" s="346"/>
      <c r="J9" s="169"/>
    </row>
    <row r="10" spans="2:10" ht="21.75" thickBot="1" x14ac:dyDescent="0.3">
      <c r="B10" s="168"/>
      <c r="C10" s="264">
        <v>0</v>
      </c>
      <c r="D10" s="265">
        <v>0</v>
      </c>
      <c r="E10" s="266">
        <v>0</v>
      </c>
      <c r="F10" s="171"/>
      <c r="G10" s="1" t="s">
        <v>0</v>
      </c>
      <c r="H10" s="2" t="s">
        <v>1</v>
      </c>
      <c r="I10" s="3" t="s">
        <v>2</v>
      </c>
      <c r="J10" s="169"/>
    </row>
    <row r="11" spans="2:10" ht="21.75" thickBot="1" x14ac:dyDescent="0.3">
      <c r="B11" s="168"/>
      <c r="C11" s="386" t="str">
        <f>E10&amp;"/"&amp;D10&amp;"/"&amp;C10</f>
        <v>0/0/0</v>
      </c>
      <c r="D11" s="386"/>
      <c r="E11" s="386"/>
      <c r="F11" s="171"/>
      <c r="G11" s="264">
        <v>0</v>
      </c>
      <c r="H11" s="265">
        <v>0</v>
      </c>
      <c r="I11" s="266">
        <v>0</v>
      </c>
      <c r="J11" s="169"/>
    </row>
    <row r="12" spans="2:10" x14ac:dyDescent="0.25">
      <c r="B12" s="168"/>
      <c r="C12" s="171"/>
      <c r="D12" s="171"/>
      <c r="E12" s="171"/>
      <c r="F12" s="171"/>
      <c r="G12" s="386" t="str">
        <f>I11&amp;"/"&amp;H11&amp;"/"&amp;G11</f>
        <v>0/0/0</v>
      </c>
      <c r="H12" s="386"/>
      <c r="I12" s="386"/>
      <c r="J12" s="169"/>
    </row>
    <row r="13" spans="2:10" ht="20.25" thickBot="1" x14ac:dyDescent="0.3">
      <c r="B13" s="168"/>
      <c r="C13" s="171"/>
      <c r="D13" s="346" t="s">
        <v>111</v>
      </c>
      <c r="E13" s="346"/>
      <c r="F13" s="346"/>
      <c r="G13" s="171"/>
      <c r="H13" s="171"/>
      <c r="I13" s="171"/>
      <c r="J13" s="169"/>
    </row>
    <row r="14" spans="2:10" ht="21" x14ac:dyDescent="0.25">
      <c r="B14" s="168"/>
      <c r="C14" s="171"/>
      <c r="D14" s="173" t="s">
        <v>0</v>
      </c>
      <c r="E14" s="174" t="s">
        <v>1</v>
      </c>
      <c r="F14" s="175" t="s">
        <v>2</v>
      </c>
      <c r="G14" s="171"/>
      <c r="H14" s="171"/>
      <c r="I14" s="171"/>
      <c r="J14" s="169"/>
    </row>
    <row r="15" spans="2:10" ht="24.75" thickBot="1" x14ac:dyDescent="0.3">
      <c r="B15" s="168"/>
      <c r="C15" s="171"/>
      <c r="D15" s="262">
        <f>Sheet7!J85</f>
        <v>0</v>
      </c>
      <c r="E15" s="176">
        <f>Sheet7!K85</f>
        <v>0</v>
      </c>
      <c r="F15" s="177">
        <f>Sheet7!L85</f>
        <v>0</v>
      </c>
      <c r="G15" s="171"/>
      <c r="H15" s="171"/>
      <c r="I15" s="171"/>
      <c r="J15" s="169"/>
    </row>
    <row r="16" spans="2:10" x14ac:dyDescent="0.25">
      <c r="B16" s="168"/>
      <c r="C16" s="171"/>
      <c r="D16" s="171"/>
      <c r="E16" s="171"/>
      <c r="F16" s="171"/>
      <c r="G16" s="171"/>
      <c r="H16" s="171"/>
      <c r="I16" s="171"/>
      <c r="J16" s="169"/>
    </row>
    <row r="17" spans="2:10" ht="21" customHeight="1" x14ac:dyDescent="0.25">
      <c r="B17" s="373" t="str">
        <f>"اگر بخواهیم از مدت   "&amp;E10&amp;" سال و "&amp;D10&amp;" ماه و "&amp;C10&amp;"روز، مدت "&amp;I11&amp;" سال و "&amp;H11&amp;" ماه و "&amp;G11&amp;" روز را کم کنیم، "&amp;CHAR(10)&amp;"آنگاه مدت  "&amp;D15&amp;" سال و  "&amp;E15&amp;" ماه و  "&amp;F15&amp;" روز بدست خواهد آمد."</f>
        <v>اگر بخواهیم از مدت   0 سال و 0 ماه و 0روز، مدت 0 سال و 0 ماه و 0 روز را کم کنیم، 
آنگاه مدت  0 سال و  0 ماه و  0 روز بدست خواهد آمد.</v>
      </c>
      <c r="C17" s="374"/>
      <c r="D17" s="374"/>
      <c r="E17" s="374"/>
      <c r="F17" s="374"/>
      <c r="G17" s="374"/>
      <c r="H17" s="374"/>
      <c r="I17" s="374"/>
      <c r="J17" s="375"/>
    </row>
    <row r="18" spans="2:10" ht="27.75" customHeight="1" x14ac:dyDescent="0.25">
      <c r="B18" s="373"/>
      <c r="C18" s="374"/>
      <c r="D18" s="374"/>
      <c r="E18" s="374"/>
      <c r="F18" s="374"/>
      <c r="G18" s="374"/>
      <c r="H18" s="374"/>
      <c r="I18" s="374"/>
      <c r="J18" s="375"/>
    </row>
    <row r="19" spans="2:10" ht="15.75" thickBot="1" x14ac:dyDescent="0.3">
      <c r="B19" s="178"/>
      <c r="C19" s="179"/>
      <c r="D19" s="179"/>
      <c r="E19" s="179"/>
      <c r="F19" s="179"/>
      <c r="G19" s="179"/>
      <c r="H19" s="179"/>
      <c r="I19" s="179"/>
      <c r="J19" s="180"/>
    </row>
    <row r="21" spans="2:10" ht="25.5" x14ac:dyDescent="0.25">
      <c r="B21" s="361" t="s">
        <v>121</v>
      </c>
      <c r="C21" s="361"/>
      <c r="D21" s="267"/>
      <c r="E21" s="354" t="s">
        <v>92</v>
      </c>
      <c r="F21" s="354"/>
      <c r="G21" s="267"/>
      <c r="H21" s="345" t="s">
        <v>120</v>
      </c>
      <c r="I21" s="345"/>
    </row>
  </sheetData>
  <sheetProtection algorithmName="SHA-512" hashValue="jr7z0eZjQhZuoiZI7OE3InIh/Cy/4+kCw3bkf5q/qiiVxlD9uqqT1yCaD+FMCA14N/rpJzbL8bAaGm0zx/YRAQ==" saltValue="maBV7KvlF/O8BP5E3swHQQ==" spinCount="100000" sheet="1" objects="1" scenarios="1"/>
  <mergeCells count="10">
    <mergeCell ref="H21:I21"/>
    <mergeCell ref="B17:J18"/>
    <mergeCell ref="C3:I6"/>
    <mergeCell ref="C8:E8"/>
    <mergeCell ref="G9:I9"/>
    <mergeCell ref="C11:E11"/>
    <mergeCell ref="G12:I12"/>
    <mergeCell ref="D13:F13"/>
    <mergeCell ref="B21:C21"/>
    <mergeCell ref="E21:F21"/>
  </mergeCells>
  <dataValidations count="1">
    <dataValidation type="whole" allowBlank="1" showInputMessage="1" showErrorMessage="1" errorTitle="توجه" error="عددی مثبت و بزرگتر یا مساوی صفر وارد نمایید" sqref="E10 I11" xr:uid="{00000000-0002-0000-0B00-000000000000}">
      <formula1>0</formula1>
      <formula2>999999999999999000</formula2>
    </dataValidation>
  </dataValidations>
  <hyperlinks>
    <hyperlink ref="E21:F21" location="'صفحه اصلی'!A1" display="صفحه اصلی" xr:uid="{00000000-0004-0000-0B00-000000000000}"/>
    <hyperlink ref="B21:C21" location="'07'!A1" display="صفحه قبلی" xr:uid="{00000000-0004-0000-0B00-000001000000}"/>
    <hyperlink ref="H21:I21" location="'09'!A1" display="صفحه بعدی" xr:uid="{00000000-0004-0000-0B00-000002000000}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توجه" error="عددی مثبت از ۰ تا ۳۱ وارد نمایید" xr:uid="{00000000-0002-0000-0B00-000001000000}">
          <x14:formula1>
            <xm:f>Sheet3!$I$1:$I$32</xm:f>
          </x14:formula1>
          <xm:sqref>C10 G11</xm:sqref>
        </x14:dataValidation>
        <x14:dataValidation type="list" allowBlank="1" showInputMessage="1" showErrorMessage="1" errorTitle="توجه" error="عددی مثبت از ۰ تا ۱۲ وارد نمایید" xr:uid="{00000000-0002-0000-0B00-000002000000}">
          <x14:formula1>
            <xm:f>Sheet3!$J$1:$J$13</xm:f>
          </x14:formula1>
          <xm:sqref>D10 H11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J23"/>
  <sheetViews>
    <sheetView showGridLines="0" showRowColHeaders="0" rightToLeft="1" zoomScaleNormal="100" workbookViewId="0"/>
  </sheetViews>
  <sheetFormatPr defaultColWidth="9" defaultRowHeight="15" x14ac:dyDescent="0.25"/>
  <cols>
    <col min="1" max="10" width="9" style="4"/>
    <col min="11" max="11" width="40.5703125" style="4" customWidth="1"/>
    <col min="12" max="12" width="50.42578125" style="4" customWidth="1"/>
    <col min="13" max="13" width="9" style="4" customWidth="1"/>
    <col min="14" max="16384" width="9" style="4"/>
  </cols>
  <sheetData>
    <row r="1" spans="2:10" ht="15.75" thickBot="1" x14ac:dyDescent="0.3"/>
    <row r="2" spans="2:10" ht="15.75" thickBot="1" x14ac:dyDescent="0.3">
      <c r="B2" s="165"/>
      <c r="C2" s="166"/>
      <c r="D2" s="166"/>
      <c r="E2" s="166"/>
      <c r="F2" s="166"/>
      <c r="G2" s="166"/>
      <c r="H2" s="166"/>
      <c r="I2" s="166"/>
      <c r="J2" s="167"/>
    </row>
    <row r="3" spans="2:10" x14ac:dyDescent="0.25">
      <c r="B3" s="168"/>
      <c r="C3" s="377" t="s">
        <v>119</v>
      </c>
      <c r="D3" s="378"/>
      <c r="E3" s="378"/>
      <c r="F3" s="378"/>
      <c r="G3" s="378"/>
      <c r="H3" s="378"/>
      <c r="I3" s="379"/>
      <c r="J3" s="169"/>
    </row>
    <row r="4" spans="2:10" ht="22.5" customHeight="1" x14ac:dyDescent="0.25">
      <c r="B4" s="168"/>
      <c r="C4" s="380"/>
      <c r="D4" s="381"/>
      <c r="E4" s="381"/>
      <c r="F4" s="381"/>
      <c r="G4" s="381"/>
      <c r="H4" s="381"/>
      <c r="I4" s="382"/>
      <c r="J4" s="169"/>
    </row>
    <row r="5" spans="2:10" ht="21" customHeight="1" x14ac:dyDescent="0.25">
      <c r="B5" s="168"/>
      <c r="C5" s="380"/>
      <c r="D5" s="381"/>
      <c r="E5" s="381"/>
      <c r="F5" s="381"/>
      <c r="G5" s="381"/>
      <c r="H5" s="381"/>
      <c r="I5" s="382"/>
      <c r="J5" s="169"/>
    </row>
    <row r="6" spans="2:10" ht="23.25" customHeight="1" thickBot="1" x14ac:dyDescent="0.3">
      <c r="B6" s="168"/>
      <c r="C6" s="383"/>
      <c r="D6" s="384"/>
      <c r="E6" s="384"/>
      <c r="F6" s="384"/>
      <c r="G6" s="384"/>
      <c r="H6" s="384"/>
      <c r="I6" s="385"/>
      <c r="J6" s="169"/>
    </row>
    <row r="7" spans="2:10" ht="21" x14ac:dyDescent="0.25">
      <c r="B7" s="168"/>
      <c r="C7" s="170"/>
      <c r="D7" s="170"/>
      <c r="E7" s="170"/>
      <c r="F7" s="170"/>
      <c r="G7" s="170"/>
      <c r="H7" s="170"/>
      <c r="I7" s="170"/>
      <c r="J7" s="169"/>
    </row>
    <row r="8" spans="2:10" ht="21.75" thickBot="1" x14ac:dyDescent="0.3">
      <c r="B8" s="168"/>
      <c r="C8" s="346" t="s">
        <v>28</v>
      </c>
      <c r="D8" s="346"/>
      <c r="E8" s="346"/>
      <c r="F8" s="170"/>
      <c r="G8" s="170"/>
      <c r="H8" s="170"/>
      <c r="I8" s="170"/>
      <c r="J8" s="169"/>
    </row>
    <row r="9" spans="2:10" ht="21.75" thickBot="1" x14ac:dyDescent="0.3">
      <c r="B9" s="168"/>
      <c r="C9" s="1" t="s">
        <v>0</v>
      </c>
      <c r="D9" s="2" t="s">
        <v>1</v>
      </c>
      <c r="E9" s="3" t="s">
        <v>2</v>
      </c>
      <c r="F9" s="171"/>
      <c r="G9" s="346" t="s">
        <v>29</v>
      </c>
      <c r="H9" s="346"/>
      <c r="I9" s="346"/>
      <c r="J9" s="169"/>
    </row>
    <row r="10" spans="2:10" ht="21.75" thickBot="1" x14ac:dyDescent="0.3">
      <c r="B10" s="168"/>
      <c r="C10" s="233">
        <v>0</v>
      </c>
      <c r="D10" s="234">
        <v>0</v>
      </c>
      <c r="E10" s="235">
        <v>0</v>
      </c>
      <c r="F10" s="171"/>
      <c r="G10" s="1" t="s">
        <v>0</v>
      </c>
      <c r="H10" s="2" t="s">
        <v>1</v>
      </c>
      <c r="I10" s="3" t="s">
        <v>2</v>
      </c>
      <c r="J10" s="169"/>
    </row>
    <row r="11" spans="2:10" ht="21.75" thickBot="1" x14ac:dyDescent="0.3">
      <c r="B11" s="168"/>
      <c r="C11" s="171"/>
      <c r="D11" s="171"/>
      <c r="E11" s="171"/>
      <c r="F11" s="171"/>
      <c r="G11" s="233">
        <v>0</v>
      </c>
      <c r="H11" s="234">
        <v>0</v>
      </c>
      <c r="I11" s="235">
        <v>0</v>
      </c>
      <c r="J11" s="169"/>
    </row>
    <row r="12" spans="2:10" ht="21" x14ac:dyDescent="0.25">
      <c r="B12" s="168"/>
      <c r="C12" s="171"/>
      <c r="D12" s="171"/>
      <c r="E12" s="171"/>
      <c r="F12" s="171"/>
      <c r="G12" s="172"/>
      <c r="H12" s="172"/>
      <c r="I12" s="172"/>
      <c r="J12" s="169"/>
    </row>
    <row r="13" spans="2:10" ht="20.25" thickBot="1" x14ac:dyDescent="0.3">
      <c r="B13" s="168"/>
      <c r="C13" s="171"/>
      <c r="D13" s="346" t="s">
        <v>25</v>
      </c>
      <c r="E13" s="346"/>
      <c r="F13" s="346"/>
      <c r="G13" s="171"/>
      <c r="H13" s="171"/>
      <c r="I13" s="171"/>
      <c r="J13" s="169"/>
    </row>
    <row r="14" spans="2:10" ht="21" x14ac:dyDescent="0.25">
      <c r="B14" s="168"/>
      <c r="C14" s="171"/>
      <c r="D14" s="173" t="s">
        <v>0</v>
      </c>
      <c r="E14" s="174" t="s">
        <v>1</v>
      </c>
      <c r="F14" s="175" t="s">
        <v>2</v>
      </c>
      <c r="G14" s="171"/>
      <c r="H14" s="171"/>
      <c r="I14" s="171"/>
      <c r="J14" s="169"/>
    </row>
    <row r="15" spans="2:10" ht="24.75" thickBot="1" x14ac:dyDescent="0.3">
      <c r="B15" s="168"/>
      <c r="C15" s="171"/>
      <c r="D15" s="262">
        <f>Sheet7!J98</f>
        <v>0</v>
      </c>
      <c r="E15" s="176">
        <f>Sheet7!K98</f>
        <v>0</v>
      </c>
      <c r="F15" s="177">
        <f>Sheet7!L98</f>
        <v>0</v>
      </c>
      <c r="G15" s="171"/>
      <c r="H15" s="171"/>
      <c r="I15" s="171"/>
      <c r="J15" s="169"/>
    </row>
    <row r="16" spans="2:10" x14ac:dyDescent="0.25">
      <c r="B16" s="168"/>
      <c r="C16" s="171"/>
      <c r="D16" s="171"/>
      <c r="E16" s="171"/>
      <c r="F16" s="171"/>
      <c r="G16" s="171"/>
      <c r="H16" s="171"/>
      <c r="I16" s="171"/>
      <c r="J16" s="169"/>
    </row>
    <row r="17" spans="2:10" ht="43.5" customHeight="1" x14ac:dyDescent="0.25">
      <c r="B17" s="373" t="str">
        <f>"تجربه قابل قبول خدمت در مناطق محروم، از تاریخ :    "&amp;E10&amp;"/"&amp;D10&amp;"/"&amp;C10&amp;"  تا  "&amp;I11&amp;"/"&amp;H11&amp;"/"&amp;G11&amp;CHAR(10)&amp;"  مساوی  "&amp;F15&amp;" سال و "&amp;E15&amp;" ماه و "&amp;D15&amp;" روز است"</f>
        <v>تجربه قابل قبول خدمت در مناطق محروم، از تاریخ :    0/0/0  تا  0/0/0
  مساوی  0 سال و 0 ماه و 0 روز است</v>
      </c>
      <c r="C17" s="374"/>
      <c r="D17" s="374"/>
      <c r="E17" s="374"/>
      <c r="F17" s="374"/>
      <c r="G17" s="374"/>
      <c r="H17" s="374"/>
      <c r="I17" s="374"/>
      <c r="J17" s="375"/>
    </row>
    <row r="18" spans="2:10" ht="15.75" thickBot="1" x14ac:dyDescent="0.3">
      <c r="B18" s="178"/>
      <c r="C18" s="179"/>
      <c r="D18" s="179"/>
      <c r="E18" s="179"/>
      <c r="F18" s="179"/>
      <c r="G18" s="179"/>
      <c r="H18" s="179"/>
      <c r="I18" s="179"/>
      <c r="J18" s="180"/>
    </row>
    <row r="20" spans="2:10" ht="25.5" x14ac:dyDescent="0.25">
      <c r="B20" s="389" t="s">
        <v>121</v>
      </c>
      <c r="C20" s="389"/>
      <c r="D20" s="267"/>
      <c r="E20" s="354" t="s">
        <v>92</v>
      </c>
      <c r="F20" s="354"/>
      <c r="G20" s="267"/>
      <c r="H20" s="388" t="s">
        <v>120</v>
      </c>
      <c r="I20" s="388"/>
    </row>
    <row r="23" spans="2:10" ht="244.5" customHeight="1" x14ac:dyDescent="0.25"/>
  </sheetData>
  <sheetProtection algorithmName="SHA-512" hashValue="+L6vH0LGF4ZMoagkWrXqDCPjYQMqZrZYX1xi6YywggSjRpJTOjs6El2uNnEFQFSfOqZWUsRBKmjtkMY3VSXArQ==" saltValue="g/emq64ymq5OJxL6jKpudA==" spinCount="100000" sheet="1" objects="1" scenarios="1"/>
  <mergeCells count="8">
    <mergeCell ref="C3:I6"/>
    <mergeCell ref="D13:F13"/>
    <mergeCell ref="C8:E8"/>
    <mergeCell ref="G9:I9"/>
    <mergeCell ref="H20:I20"/>
    <mergeCell ref="B17:J17"/>
    <mergeCell ref="B20:C20"/>
    <mergeCell ref="E20:F20"/>
  </mergeCells>
  <dataValidations count="2">
    <dataValidation type="whole" allowBlank="1" showInputMessage="1" showErrorMessage="1" errorTitle="توجه" error="عددی مثبت از ۱ تا ۱۲ وارد نمایید" sqref="D10 H11" xr:uid="{00000000-0002-0000-0C00-000000000000}">
      <formula1>0</formula1>
      <formula2>12</formula2>
    </dataValidation>
    <dataValidation type="whole" allowBlank="1" showInputMessage="1" showErrorMessage="1" errorTitle="توجه" error="عددی مثبت از ۱ تا ۳۱ وارد نمایید" sqref="G11 C10" xr:uid="{00000000-0002-0000-0C00-000001000000}">
      <formula1>0</formula1>
      <formula2>31</formula2>
    </dataValidation>
  </dataValidations>
  <hyperlinks>
    <hyperlink ref="E20:F20" location="'صفحه اصلی'!A1" display="صفحه اصلی" xr:uid="{00000000-0004-0000-0C00-000000000000}"/>
    <hyperlink ref="B20:C20" location="'08'!A1" display="صفحه قبلی" xr:uid="{00000000-0004-0000-0C00-000001000000}"/>
    <hyperlink ref="H20:I20" location="'10'!A1" display="صفحه بعدی" xr:uid="{00000000-0004-0000-0C00-000002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توجه" error="عددی مثبت از ۱۳۰۰ تا ۱۵۰۰ وارد نمایید" xr:uid="{00000000-0002-0000-0C00-000002000000}">
          <x14:formula1>
            <xm:f>Sheet3!$K$1:$K$202</xm:f>
          </x14:formula1>
          <xm:sqref>E10 I11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H16"/>
  <sheetViews>
    <sheetView showGridLines="0" showRowColHeaders="0" rightToLeft="1" zoomScale="120" zoomScaleNormal="120" workbookViewId="0"/>
  </sheetViews>
  <sheetFormatPr defaultColWidth="9" defaultRowHeight="15" x14ac:dyDescent="0.25"/>
  <cols>
    <col min="1" max="2" width="9" style="4"/>
    <col min="3" max="3" width="10.5703125" style="4" customWidth="1"/>
    <col min="4" max="4" width="9.42578125" style="4" customWidth="1"/>
    <col min="5" max="5" width="10.140625" style="4" customWidth="1"/>
    <col min="6" max="6" width="10.28515625" style="4" customWidth="1"/>
    <col min="7" max="7" width="10.42578125" style="4" customWidth="1"/>
    <col min="8" max="9" width="9" style="4"/>
    <col min="10" max="10" width="73.5703125" style="4" customWidth="1"/>
    <col min="11" max="16384" width="9" style="4"/>
  </cols>
  <sheetData>
    <row r="1" spans="2:8" ht="15.75" thickBot="1" x14ac:dyDescent="0.3"/>
    <row r="2" spans="2:8" ht="15.75" thickBot="1" x14ac:dyDescent="0.3">
      <c r="B2" s="165"/>
      <c r="C2" s="166"/>
      <c r="D2" s="166"/>
      <c r="E2" s="166"/>
      <c r="F2" s="166"/>
      <c r="G2" s="166"/>
      <c r="H2" s="167"/>
    </row>
    <row r="3" spans="2:8" x14ac:dyDescent="0.25">
      <c r="B3" s="168"/>
      <c r="C3" s="336" t="s">
        <v>99</v>
      </c>
      <c r="D3" s="337"/>
      <c r="E3" s="337"/>
      <c r="F3" s="337"/>
      <c r="G3" s="338"/>
      <c r="H3" s="169"/>
    </row>
    <row r="4" spans="2:8" x14ac:dyDescent="0.25">
      <c r="B4" s="168"/>
      <c r="C4" s="339"/>
      <c r="D4" s="340"/>
      <c r="E4" s="340"/>
      <c r="F4" s="340"/>
      <c r="G4" s="341"/>
      <c r="H4" s="169"/>
    </row>
    <row r="5" spans="2:8" ht="15.75" thickBot="1" x14ac:dyDescent="0.3">
      <c r="B5" s="168"/>
      <c r="C5" s="342"/>
      <c r="D5" s="343"/>
      <c r="E5" s="343"/>
      <c r="F5" s="343"/>
      <c r="G5" s="344"/>
      <c r="H5" s="169"/>
    </row>
    <row r="6" spans="2:8" x14ac:dyDescent="0.25">
      <c r="B6" s="168"/>
      <c r="C6" s="171"/>
      <c r="D6" s="171"/>
      <c r="E6" s="171"/>
      <c r="F6" s="171"/>
      <c r="G6" s="171"/>
      <c r="H6" s="169"/>
    </row>
    <row r="7" spans="2:8" ht="21.75" thickBot="1" x14ac:dyDescent="0.3">
      <c r="B7" s="168"/>
      <c r="C7" s="390" t="s">
        <v>98</v>
      </c>
      <c r="D7" s="390"/>
      <c r="E7" s="171"/>
      <c r="F7" s="171"/>
      <c r="G7" s="171"/>
      <c r="H7" s="169"/>
    </row>
    <row r="8" spans="2:8" ht="21.75" thickBot="1" x14ac:dyDescent="0.3">
      <c r="B8" s="168"/>
      <c r="C8" s="391">
        <v>0</v>
      </c>
      <c r="D8" s="392"/>
      <c r="E8" s="196"/>
      <c r="F8" s="346" t="s">
        <v>24</v>
      </c>
      <c r="G8" s="346"/>
      <c r="H8" s="169"/>
    </row>
    <row r="9" spans="2:8" ht="21" x14ac:dyDescent="0.25">
      <c r="B9" s="168"/>
      <c r="C9" s="171"/>
      <c r="D9" s="171"/>
      <c r="E9" s="171"/>
      <c r="F9" s="173" t="s">
        <v>96</v>
      </c>
      <c r="G9" s="175" t="s">
        <v>97</v>
      </c>
      <c r="H9" s="169"/>
    </row>
    <row r="10" spans="2:8" ht="24.75" thickBot="1" x14ac:dyDescent="0.3">
      <c r="B10" s="168"/>
      <c r="C10" s="171"/>
      <c r="D10" s="171"/>
      <c r="E10" s="171"/>
      <c r="F10" s="198">
        <f>Sheet7!E83</f>
        <v>0</v>
      </c>
      <c r="G10" s="199">
        <f>Sheet7!F83</f>
        <v>0</v>
      </c>
      <c r="H10" s="169"/>
    </row>
    <row r="11" spans="2:8" x14ac:dyDescent="0.25">
      <c r="B11" s="168"/>
      <c r="C11" s="171"/>
      <c r="D11" s="171"/>
      <c r="E11" s="171"/>
      <c r="F11" s="171"/>
      <c r="G11" s="171"/>
      <c r="H11" s="169"/>
    </row>
    <row r="12" spans="2:8" ht="56.25" customHeight="1" x14ac:dyDescent="0.25">
      <c r="B12" s="373" t="str">
        <f>"مقدار "&amp;C8&amp;" ریال فعلی،  "&amp;CHAR(10)&amp;"معادل "&amp;F10&amp;" تومان و "&amp;G10&amp;"  پارسه (ریال جدید) می باشد.  "</f>
        <v xml:space="preserve">مقدار 0 ریال فعلی،  
معادل 0 تومان و 0  پارسه (ریال جدید) می باشد.  </v>
      </c>
      <c r="C12" s="374"/>
      <c r="D12" s="374"/>
      <c r="E12" s="374"/>
      <c r="F12" s="374"/>
      <c r="G12" s="374"/>
      <c r="H12" s="375"/>
    </row>
    <row r="13" spans="2:8" ht="15.75" thickBot="1" x14ac:dyDescent="0.3">
      <c r="B13" s="178"/>
      <c r="C13" s="179"/>
      <c r="D13" s="179"/>
      <c r="E13" s="179"/>
      <c r="F13" s="179"/>
      <c r="G13" s="179"/>
      <c r="H13" s="180"/>
    </row>
    <row r="15" spans="2:8" ht="25.5" x14ac:dyDescent="0.25">
      <c r="C15" s="393" t="s">
        <v>121</v>
      </c>
      <c r="D15" s="393"/>
      <c r="E15" s="267"/>
      <c r="F15" s="354" t="s">
        <v>92</v>
      </c>
      <c r="G15" s="354"/>
    </row>
    <row r="16" spans="2:8" ht="206.25" customHeight="1" x14ac:dyDescent="0.25"/>
  </sheetData>
  <sheetProtection algorithmName="SHA-512" hashValue="vqRx9I+4SE2vQU0xcgIsotZCz4zcgQbQYrnH39b6jgfOsEWP+qpApjz7qb1MaVcWzTC4CqfaruUG1cxdYGh2pA==" saltValue="msDvz164F+l4PUpqwtU+Xw==" spinCount="100000" sheet="1" objects="1" scenarios="1"/>
  <mergeCells count="7">
    <mergeCell ref="C3:G5"/>
    <mergeCell ref="C7:D7"/>
    <mergeCell ref="C8:D8"/>
    <mergeCell ref="F15:G15"/>
    <mergeCell ref="F8:G8"/>
    <mergeCell ref="B12:H12"/>
    <mergeCell ref="C15:D15"/>
  </mergeCells>
  <dataValidations count="1">
    <dataValidation type="whole" allowBlank="1" showInputMessage="1" showErrorMessage="1" errorTitle="خطا" error="می بایست مبلغ مورد نظر را بصورت عددی مثبت و بزرگتر یا مساوی صفر وارد نمایید_x000a_" sqref="C8:D8" xr:uid="{00000000-0002-0000-0D00-000000000000}">
      <formula1>0</formula1>
      <formula2>1E+24</formula2>
    </dataValidation>
  </dataValidations>
  <hyperlinks>
    <hyperlink ref="F15:G15" location="'صفحه اصلی'!A1" display="صفحه اصلی" xr:uid="{00000000-0004-0000-0D00-000000000000}"/>
    <hyperlink ref="C15:D15" location="'09'!A1" display="صفحه قبلی" xr:uid="{00000000-0004-0000-0D00-000001000000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O41"/>
  <sheetViews>
    <sheetView rightToLeft="1" workbookViewId="0">
      <selection activeCell="L19" sqref="L19"/>
    </sheetView>
  </sheetViews>
  <sheetFormatPr defaultColWidth="9" defaultRowHeight="15" x14ac:dyDescent="0.25"/>
  <cols>
    <col min="1" max="1" width="9.42578125" style="5" bestFit="1" customWidth="1"/>
    <col min="2" max="16384" width="9" style="5"/>
  </cols>
  <sheetData>
    <row r="1" spans="1:29" ht="15.75" thickBot="1" x14ac:dyDescent="0.3">
      <c r="A1" s="243">
        <v>7</v>
      </c>
      <c r="B1" s="244">
        <v>4</v>
      </c>
      <c r="C1" s="256">
        <v>3</v>
      </c>
      <c r="D1" s="249">
        <v>15</v>
      </c>
      <c r="E1" s="250">
        <v>6</v>
      </c>
      <c r="F1" s="251">
        <v>2</v>
      </c>
      <c r="G1" s="252">
        <f>IF(D1&gt;A1,B1-1,B1)</f>
        <v>3</v>
      </c>
      <c r="H1" s="257">
        <f>IF(D1&gt;A1,(A1+30)-D1,A1-D1)</f>
        <v>22</v>
      </c>
      <c r="I1" s="258">
        <f>IF(E1&gt;G1,(G1+12)-E1,G1-E1)</f>
        <v>9</v>
      </c>
      <c r="J1" s="259">
        <f>IF(E1&gt;G1,(C1-1)-F1,C1-F1)</f>
        <v>0</v>
      </c>
      <c r="K1" s="276" t="s">
        <v>67</v>
      </c>
      <c r="L1" s="277"/>
      <c r="M1" s="87"/>
    </row>
    <row r="2" spans="1:29" ht="19.5" thickBot="1" x14ac:dyDescent="0.35">
      <c r="A2" s="223">
        <v>25</v>
      </c>
      <c r="B2" s="224">
        <v>8</v>
      </c>
      <c r="C2" s="224">
        <v>1392</v>
      </c>
      <c r="D2" s="34">
        <v>25</v>
      </c>
      <c r="E2" s="34">
        <v>2</v>
      </c>
      <c r="F2" s="34">
        <v>3</v>
      </c>
      <c r="G2" s="224">
        <f>A2+D2</f>
        <v>50</v>
      </c>
      <c r="H2" s="224">
        <f>B2+E2</f>
        <v>10</v>
      </c>
      <c r="I2" s="224">
        <f>C2+F2</f>
        <v>1395</v>
      </c>
      <c r="J2" s="224">
        <f>IF(G2&gt;30,G2-30,G2)</f>
        <v>20</v>
      </c>
      <c r="K2" s="224">
        <f>IF(G2&gt;30,H2+1,H2)</f>
        <v>11</v>
      </c>
      <c r="L2" s="224">
        <f>I2</f>
        <v>1395</v>
      </c>
      <c r="M2" s="239">
        <f>J2</f>
        <v>20</v>
      </c>
      <c r="N2" s="239">
        <f>IF(K2&gt;12,K2-12,K2)</f>
        <v>11</v>
      </c>
      <c r="O2" s="240">
        <f>IF(K2&gt;12,L2+1,L2)</f>
        <v>1395</v>
      </c>
      <c r="P2" s="274" t="s">
        <v>64</v>
      </c>
      <c r="Q2" s="275"/>
    </row>
    <row r="3" spans="1:29" ht="21.75" thickBot="1" x14ac:dyDescent="0.3">
      <c r="A3" s="243">
        <v>18</v>
      </c>
      <c r="B3" s="244">
        <v>8</v>
      </c>
      <c r="C3" s="244">
        <v>3</v>
      </c>
      <c r="D3" s="224">
        <v>15</v>
      </c>
      <c r="E3" s="224">
        <v>6</v>
      </c>
      <c r="F3" s="224">
        <v>2</v>
      </c>
      <c r="G3" s="64">
        <f>A3+D3</f>
        <v>33</v>
      </c>
      <c r="H3" s="64">
        <f>E3+B3</f>
        <v>14</v>
      </c>
      <c r="I3" s="64">
        <f>F3+C3</f>
        <v>5</v>
      </c>
      <c r="J3" s="65">
        <v>1</v>
      </c>
      <c r="K3" s="64">
        <f>INT(Q3/S3)</f>
        <v>33</v>
      </c>
      <c r="L3" s="64">
        <f>INT(O3/S3)</f>
        <v>14</v>
      </c>
      <c r="M3" s="64">
        <f>INT(I3/S3)</f>
        <v>5</v>
      </c>
      <c r="N3" s="66">
        <f>I3-(S3*M3)</f>
        <v>0</v>
      </c>
      <c r="O3" s="66">
        <f>(N3*12)+H3</f>
        <v>14</v>
      </c>
      <c r="P3" s="66">
        <f>O3-(S3*L3)</f>
        <v>0</v>
      </c>
      <c r="Q3" s="66">
        <f>(P3*30)+G3</f>
        <v>33</v>
      </c>
      <c r="R3" s="66">
        <v>1</v>
      </c>
      <c r="S3" s="66">
        <f>R3/J3</f>
        <v>1</v>
      </c>
      <c r="T3" s="67">
        <f>IF(K3&lt;30,K3,K3-(W3*30))</f>
        <v>3</v>
      </c>
      <c r="U3" s="67">
        <f>IF((L3+W3)&gt;11,(L3+W3)-(X3*12),(L3+W3))</f>
        <v>3</v>
      </c>
      <c r="V3" s="67">
        <f>M3+X3</f>
        <v>6</v>
      </c>
      <c r="W3" s="66">
        <f>INT(K3/30)</f>
        <v>1</v>
      </c>
      <c r="X3" s="68">
        <f>INT((W3+L3)/12)</f>
        <v>1</v>
      </c>
      <c r="Y3" s="69">
        <f>T3</f>
        <v>3</v>
      </c>
      <c r="Z3" s="70">
        <f>IF(U3&gt;11,U3-12,U3)</f>
        <v>3</v>
      </c>
      <c r="AA3" s="71">
        <f>AB3+V3</f>
        <v>6</v>
      </c>
      <c r="AB3" s="219">
        <f>INT(U3/12)</f>
        <v>0</v>
      </c>
      <c r="AC3" s="245" t="s">
        <v>68</v>
      </c>
    </row>
    <row r="4" spans="1:29" ht="24.75" thickBot="1" x14ac:dyDescent="0.65">
      <c r="A4" s="33">
        <v>4</v>
      </c>
      <c r="B4" s="34">
        <v>4</v>
      </c>
      <c r="C4" s="34">
        <v>4</v>
      </c>
      <c r="D4" s="35">
        <f>INT(J4/K4)</f>
        <v>2</v>
      </c>
      <c r="E4" s="35">
        <f>INT(H4/K4)</f>
        <v>2</v>
      </c>
      <c r="F4" s="35">
        <f>INT(C4/K4)</f>
        <v>2</v>
      </c>
      <c r="G4" s="36">
        <f>C4-(K4*F4)</f>
        <v>0</v>
      </c>
      <c r="H4" s="36">
        <f>(G4*12)+B4</f>
        <v>4</v>
      </c>
      <c r="I4" s="36">
        <f>H4-(K4*E4)</f>
        <v>0</v>
      </c>
      <c r="J4" s="36">
        <f>(I4*30)+A4</f>
        <v>4</v>
      </c>
      <c r="K4" s="37">
        <v>2</v>
      </c>
      <c r="L4" s="60">
        <f>IF(D4&lt;30,D4,D4-(O4*30))</f>
        <v>2</v>
      </c>
      <c r="M4" s="60">
        <f>IF(E4&gt;11,(E4+O4)-(P4*12),E4)</f>
        <v>2</v>
      </c>
      <c r="N4" s="60">
        <f>F4+P4</f>
        <v>2</v>
      </c>
      <c r="O4" s="36">
        <f>INT(D4/30)</f>
        <v>0</v>
      </c>
      <c r="P4" s="47">
        <f>INT((O4+E4)/12)</f>
        <v>0</v>
      </c>
      <c r="Q4" s="5" t="s">
        <v>69</v>
      </c>
    </row>
    <row r="5" spans="1:29" ht="19.5" thickBot="1" x14ac:dyDescent="0.3">
      <c r="A5" s="6">
        <v>1</v>
      </c>
      <c r="B5" s="7">
        <v>1</v>
      </c>
      <c r="C5" s="7">
        <v>1358</v>
      </c>
      <c r="D5" s="7">
        <v>1</v>
      </c>
      <c r="E5" s="7">
        <v>1</v>
      </c>
      <c r="F5" s="7">
        <v>1364</v>
      </c>
      <c r="G5" s="7">
        <f>IF(D5&gt;A5,D5-A5,D5+30-A5)</f>
        <v>30</v>
      </c>
      <c r="H5" s="8">
        <f>IF(D5&gt;A5,E5,E5-1)</f>
        <v>0</v>
      </c>
      <c r="I5" s="8">
        <f>IF(H5&gt;B5,F5,F5-1)</f>
        <v>1363</v>
      </c>
      <c r="J5" s="7">
        <f>G5</f>
        <v>30</v>
      </c>
      <c r="K5" s="7">
        <f>IF(H5&gt;B5,H5-B5,H5+12-B5)</f>
        <v>11</v>
      </c>
      <c r="L5" s="7">
        <f>I5-C5</f>
        <v>5</v>
      </c>
      <c r="M5" s="7">
        <f>IF(J5&gt;29,0,J5)</f>
        <v>0</v>
      </c>
      <c r="N5" s="7">
        <f>IF(J5&gt;29,K5+1,K5)</f>
        <v>12</v>
      </c>
      <c r="O5" s="7">
        <f>IF(N5&gt;11,L5+1,L5)</f>
        <v>6</v>
      </c>
      <c r="P5" s="9">
        <f>M5</f>
        <v>0</v>
      </c>
      <c r="Q5" s="9">
        <f>IF(N5&gt;11,N5-12,N5)</f>
        <v>0</v>
      </c>
      <c r="R5" s="10">
        <f>O5</f>
        <v>6</v>
      </c>
      <c r="S5" s="274" t="s">
        <v>66</v>
      </c>
      <c r="T5" s="275"/>
    </row>
    <row r="6" spans="1:29" ht="24.75" thickBot="1" x14ac:dyDescent="0.3">
      <c r="A6" s="17">
        <v>2</v>
      </c>
      <c r="B6" s="17">
        <v>8</v>
      </c>
      <c r="C6" s="17">
        <v>1</v>
      </c>
      <c r="D6" s="103">
        <v>2</v>
      </c>
      <c r="E6" s="17">
        <f>INT(K6/M6)</f>
        <v>4</v>
      </c>
      <c r="F6" s="17">
        <f>INT(I6/M6)</f>
        <v>16</v>
      </c>
      <c r="G6" s="17">
        <f>INT(C6/M6)</f>
        <v>2</v>
      </c>
      <c r="H6" s="224">
        <f>C6-(M6*G6)</f>
        <v>0</v>
      </c>
      <c r="I6" s="224">
        <f>(H6*12)+B6</f>
        <v>8</v>
      </c>
      <c r="J6" s="224">
        <f>I6-(M6*F6)</f>
        <v>0</v>
      </c>
      <c r="K6" s="224">
        <f>(J6*30)+A6</f>
        <v>2</v>
      </c>
      <c r="L6" s="224">
        <v>1</v>
      </c>
      <c r="M6" s="224">
        <f>L6/D6</f>
        <v>0.5</v>
      </c>
      <c r="N6" s="60">
        <f>IF(E6&lt;30,E6,E6-(Q6*30))</f>
        <v>4</v>
      </c>
      <c r="O6" s="60">
        <f>IF((F6+Q6)&gt;11,(F6+Q6)-(R6*12),(F6+Q6))</f>
        <v>4</v>
      </c>
      <c r="P6" s="60">
        <f>G6+R6</f>
        <v>3</v>
      </c>
      <c r="Q6" s="224">
        <f>INT(E6/30)</f>
        <v>0</v>
      </c>
      <c r="R6" s="104">
        <f>INT((Q6+F6)/12)</f>
        <v>1</v>
      </c>
      <c r="S6" s="105">
        <f>N6</f>
        <v>4</v>
      </c>
      <c r="T6" s="106">
        <f>IF(O6&gt;11,O6-12,O6)</f>
        <v>4</v>
      </c>
      <c r="U6" s="107">
        <f>V6+P6</f>
        <v>3</v>
      </c>
      <c r="V6" s="108">
        <f>INT(O6/12)</f>
        <v>0</v>
      </c>
      <c r="W6" s="5" t="s">
        <v>70</v>
      </c>
    </row>
    <row r="7" spans="1:29" ht="15.75" thickBot="1" x14ac:dyDescent="0.3"/>
    <row r="8" spans="1:29" ht="19.5" thickBot="1" x14ac:dyDescent="0.35">
      <c r="A8" s="223">
        <v>1</v>
      </c>
      <c r="B8" s="224">
        <v>5</v>
      </c>
      <c r="C8" s="224">
        <v>1398</v>
      </c>
      <c r="D8" s="34">
        <f>'04'!D9</f>
        <v>0</v>
      </c>
      <c r="E8" s="34">
        <f>'04'!E9</f>
        <v>0</v>
      </c>
      <c r="F8" s="34">
        <f>'04'!F9</f>
        <v>0</v>
      </c>
      <c r="G8" s="241">
        <f>IF((A8-D8)&gt;=0,A8,A8+30)</f>
        <v>1</v>
      </c>
      <c r="H8" s="241">
        <f>IF((A8-D8)&gt;=0,B8,B8-1)</f>
        <v>5</v>
      </c>
      <c r="I8" s="241">
        <f>IF((H8-E8)&gt;0,C8,C8-1)</f>
        <v>1398</v>
      </c>
      <c r="J8" s="224">
        <f>G8</f>
        <v>1</v>
      </c>
      <c r="K8" s="241">
        <f>IF((H8-E8)&gt;=0,H8,H8+12)</f>
        <v>5</v>
      </c>
      <c r="L8" s="224">
        <f>I8</f>
        <v>1398</v>
      </c>
      <c r="M8" s="239">
        <f>J8-D8</f>
        <v>1</v>
      </c>
      <c r="N8" s="239">
        <f>K8-E8</f>
        <v>5</v>
      </c>
      <c r="O8" s="242">
        <f>L8-F8</f>
        <v>1398</v>
      </c>
      <c r="P8" s="105">
        <f>IF(M8=0,30,M8)</f>
        <v>1</v>
      </c>
      <c r="Q8" s="224">
        <f>IF(M8=0,N8-1,N8)</f>
        <v>5</v>
      </c>
      <c r="R8" s="107">
        <f>O8</f>
        <v>1398</v>
      </c>
      <c r="S8" s="106">
        <f>IF(Q8&lt;=0,12+Q8,Q8)</f>
        <v>5</v>
      </c>
      <c r="T8" s="284" t="s">
        <v>89</v>
      </c>
      <c r="U8" s="285"/>
    </row>
    <row r="10" spans="1:29" ht="15.75" thickBot="1" x14ac:dyDescent="0.3"/>
    <row r="11" spans="1:29" ht="21.75" thickBot="1" x14ac:dyDescent="0.3">
      <c r="A11" s="64">
        <v>2</v>
      </c>
      <c r="B11" s="64">
        <v>3</v>
      </c>
      <c r="C11" s="64">
        <v>7</v>
      </c>
      <c r="D11" s="65">
        <v>1</v>
      </c>
      <c r="E11" s="64">
        <f>INT(K11/M11)</f>
        <v>2</v>
      </c>
      <c r="F11" s="64">
        <f>INT(I11/M11)</f>
        <v>3</v>
      </c>
      <c r="G11" s="64">
        <f>INT(C11/M11)</f>
        <v>7</v>
      </c>
      <c r="H11" s="66">
        <f>C11-(M11*G11)</f>
        <v>0</v>
      </c>
      <c r="I11" s="66">
        <f>(H11*12)+B11</f>
        <v>3</v>
      </c>
      <c r="J11" s="66">
        <f>I11-(M11*F11)</f>
        <v>0</v>
      </c>
      <c r="K11" s="66">
        <f>(J11*30)+A11</f>
        <v>2</v>
      </c>
      <c r="L11" s="66">
        <v>1</v>
      </c>
      <c r="M11" s="66">
        <f>L11/D11</f>
        <v>1</v>
      </c>
      <c r="N11" s="67">
        <f>IF(E11&lt;30,E11,E11-(Q11*30))</f>
        <v>2</v>
      </c>
      <c r="O11" s="67">
        <f>IF((F11+Q11)&gt;11,(F11+Q11)-(R11*12),(F11+Q11))</f>
        <v>3</v>
      </c>
      <c r="P11" s="67">
        <f>G11+R11</f>
        <v>7</v>
      </c>
      <c r="Q11" s="66">
        <f>INT(E11/30)</f>
        <v>0</v>
      </c>
      <c r="R11" s="68">
        <f>INT((Q11+F11)/12)</f>
        <v>0</v>
      </c>
      <c r="S11" s="69">
        <f>N11</f>
        <v>2</v>
      </c>
      <c r="T11" s="70">
        <f>IF(O11&gt;11,O11-12,O11)</f>
        <v>3</v>
      </c>
      <c r="U11" s="71">
        <f>V11+P11</f>
        <v>7</v>
      </c>
      <c r="V11" s="72">
        <f>INT(O11/12)</f>
        <v>0</v>
      </c>
      <c r="W11" s="5" t="s">
        <v>71</v>
      </c>
    </row>
    <row r="12" spans="1:29" ht="15.75" thickBot="1" x14ac:dyDescent="0.3"/>
    <row r="13" spans="1:29" ht="15.75" thickBot="1" x14ac:dyDescent="0.3">
      <c r="A13" s="246">
        <v>3</v>
      </c>
      <c r="B13" s="247">
        <v>2</v>
      </c>
      <c r="C13" s="248">
        <v>3</v>
      </c>
      <c r="D13" s="249">
        <v>4</v>
      </c>
      <c r="E13" s="250">
        <v>3</v>
      </c>
      <c r="F13" s="251">
        <v>2</v>
      </c>
      <c r="G13" s="252">
        <f>IF(D13&gt;A13,B13-1,B13)</f>
        <v>1</v>
      </c>
      <c r="H13" s="253">
        <f>IF(D13&gt;A13,(A13+30)-D13,A13-D13)</f>
        <v>29</v>
      </c>
      <c r="I13" s="254">
        <f>IF(E13&gt;G13,(G13+12)-E13,G13-E13)</f>
        <v>10</v>
      </c>
      <c r="J13" s="255">
        <f>IF(E13&gt;G13,(C13-1)-F13,C13-F13)</f>
        <v>0</v>
      </c>
      <c r="K13" s="276" t="s">
        <v>67</v>
      </c>
      <c r="L13" s="277"/>
    </row>
    <row r="14" spans="1:29" ht="15.75" thickBot="1" x14ac:dyDescent="0.3"/>
    <row r="15" spans="1:29" ht="24.75" thickBot="1" x14ac:dyDescent="0.65">
      <c r="A15" s="33">
        <f>H13</f>
        <v>29</v>
      </c>
      <c r="B15" s="34">
        <f>I13</f>
        <v>10</v>
      </c>
      <c r="C15" s="34">
        <f>J13</f>
        <v>0</v>
      </c>
      <c r="D15" s="35">
        <f>INT(J15/K15)</f>
        <v>14</v>
      </c>
      <c r="E15" s="35">
        <f>INT(H15/K15)</f>
        <v>5</v>
      </c>
      <c r="F15" s="35">
        <f>INT(C15/K15)</f>
        <v>0</v>
      </c>
      <c r="G15" s="36">
        <f>C15-(K15*F15)</f>
        <v>0</v>
      </c>
      <c r="H15" s="36">
        <f>(G15*12)+B15</f>
        <v>10</v>
      </c>
      <c r="I15" s="36">
        <f>H15-(K15*E15)</f>
        <v>0</v>
      </c>
      <c r="J15" s="36">
        <f>(I15*30)+A15</f>
        <v>29</v>
      </c>
      <c r="K15" s="37">
        <v>2</v>
      </c>
      <c r="L15" s="106">
        <f>IF(D15&lt;30,D15,D15-(O15*30))</f>
        <v>14</v>
      </c>
      <c r="M15" s="106">
        <f>IF(E15&gt;11,(E15+O15)-(P15*12),E15)</f>
        <v>5</v>
      </c>
      <c r="N15" s="106">
        <f>F15+P15</f>
        <v>0</v>
      </c>
      <c r="O15" s="36">
        <f>INT(D15/30)</f>
        <v>0</v>
      </c>
      <c r="P15" s="47">
        <f>INT((O15+E15)/12)</f>
        <v>0</v>
      </c>
      <c r="Q15" s="5" t="s">
        <v>69</v>
      </c>
    </row>
    <row r="16" spans="1:29" ht="15.75" thickBot="1" x14ac:dyDescent="0.3"/>
    <row r="17" spans="1:41" ht="19.5" thickBot="1" x14ac:dyDescent="0.35">
      <c r="A17" s="223">
        <v>2</v>
      </c>
      <c r="B17" s="224">
        <v>5</v>
      </c>
      <c r="C17" s="224">
        <v>1397</v>
      </c>
      <c r="D17" s="34">
        <f>L15</f>
        <v>14</v>
      </c>
      <c r="E17" s="34">
        <f>M15</f>
        <v>5</v>
      </c>
      <c r="F17" s="34">
        <f>N15</f>
        <v>0</v>
      </c>
      <c r="G17" s="224">
        <f>A17+D17</f>
        <v>16</v>
      </c>
      <c r="H17" s="224">
        <f>B17+E17</f>
        <v>10</v>
      </c>
      <c r="I17" s="224">
        <f>C17+F17</f>
        <v>1397</v>
      </c>
      <c r="J17" s="224">
        <f>IF(G17&gt;30,G17-30,G17)</f>
        <v>16</v>
      </c>
      <c r="K17" s="224">
        <f>IF(G17&gt;30,H17+1,H17)</f>
        <v>10</v>
      </c>
      <c r="L17" s="224">
        <f>I17</f>
        <v>1397</v>
      </c>
      <c r="M17" s="106">
        <f>J17</f>
        <v>16</v>
      </c>
      <c r="N17" s="106">
        <f>IF(K17&gt;12,K17-12,K17)</f>
        <v>10</v>
      </c>
      <c r="O17" s="106">
        <f>IF(K17&gt;12,L17+1,L17)</f>
        <v>1397</v>
      </c>
      <c r="P17" s="274" t="s">
        <v>64</v>
      </c>
      <c r="Q17" s="275"/>
    </row>
    <row r="18" spans="1:41" ht="15.75" thickBot="1" x14ac:dyDescent="0.3"/>
    <row r="19" spans="1:41" ht="25.5" thickTop="1" thickBot="1" x14ac:dyDescent="0.3">
      <c r="E19" s="310" t="s">
        <v>63</v>
      </c>
      <c r="F19" s="310"/>
      <c r="G19" s="190" t="s">
        <v>13</v>
      </c>
    </row>
    <row r="20" spans="1:41" ht="16.5" thickTop="1" thickBot="1" x14ac:dyDescent="0.3"/>
    <row r="21" spans="1:41" ht="19.5" thickBot="1" x14ac:dyDescent="0.3">
      <c r="A21" s="309" t="s">
        <v>72</v>
      </c>
      <c r="B21" s="309"/>
      <c r="C21" s="309"/>
      <c r="D21" s="260">
        <f>SUM(Sheet7!I48:I50)</f>
        <v>5</v>
      </c>
    </row>
    <row r="22" spans="1:41" ht="20.25" thickBot="1" x14ac:dyDescent="0.3">
      <c r="A22" s="309" t="s">
        <v>73</v>
      </c>
      <c r="B22" s="309"/>
      <c r="C22" s="309"/>
      <c r="D22" s="260" t="e">
        <f>#REF!</f>
        <v>#REF!</v>
      </c>
      <c r="J22" s="307" t="s">
        <v>82</v>
      </c>
      <c r="K22" s="308"/>
    </row>
    <row r="23" spans="1:41" ht="19.5" thickBot="1" x14ac:dyDescent="0.3">
      <c r="A23" s="309" t="s">
        <v>74</v>
      </c>
      <c r="B23" s="309"/>
      <c r="C23" s="309"/>
      <c r="D23" s="260">
        <f>INT(U11/4)</f>
        <v>1</v>
      </c>
    </row>
    <row r="24" spans="1:41" ht="19.5" thickBot="1" x14ac:dyDescent="0.3">
      <c r="A24" s="309" t="s">
        <v>75</v>
      </c>
      <c r="B24" s="309"/>
      <c r="C24" s="309"/>
      <c r="D24" s="260" t="e">
        <f>SUM(D21:D23)</f>
        <v>#REF!</v>
      </c>
    </row>
    <row r="25" spans="1:41" ht="19.5" thickBot="1" x14ac:dyDescent="0.3">
      <c r="A25" s="309" t="s">
        <v>76</v>
      </c>
      <c r="B25" s="309"/>
      <c r="C25" s="309"/>
      <c r="D25" s="260" t="e">
        <f>D24+1</f>
        <v>#REF!</v>
      </c>
      <c r="E25" s="261" t="s">
        <v>77</v>
      </c>
      <c r="F25" s="5">
        <f>M17</f>
        <v>16</v>
      </c>
      <c r="G25" s="5">
        <f>N17</f>
        <v>10</v>
      </c>
      <c r="H25" s="5">
        <f>O17</f>
        <v>1397</v>
      </c>
    </row>
    <row r="30" spans="1:41" ht="15.75" thickBot="1" x14ac:dyDescent="0.3"/>
    <row r="31" spans="1:41" ht="24.75" thickBot="1" x14ac:dyDescent="0.65">
      <c r="A31" s="17" t="e">
        <f>Sheet7!ES1</f>
        <v>#REF!</v>
      </c>
      <c r="B31" s="17" t="e">
        <f>Sheet7!ET1</f>
        <v>#REF!</v>
      </c>
      <c r="C31" s="17" t="e">
        <f>Sheet7!EU1</f>
        <v>#REF!</v>
      </c>
      <c r="D31" s="103">
        <v>3</v>
      </c>
      <c r="E31" s="17" t="e">
        <f>INT(K31/M31)</f>
        <v>#REF!</v>
      </c>
      <c r="F31" s="17" t="e">
        <f>INT(I31/M31)</f>
        <v>#REF!</v>
      </c>
      <c r="G31" s="17" t="e">
        <f>INT(C31/M31)</f>
        <v>#REF!</v>
      </c>
      <c r="H31" s="224" t="e">
        <f>C31-(M31*G31)</f>
        <v>#REF!</v>
      </c>
      <c r="I31" s="224" t="e">
        <f>(H31*12)+B31</f>
        <v>#REF!</v>
      </c>
      <c r="J31" s="224" t="e">
        <f>I31-(M31*F31)</f>
        <v>#REF!</v>
      </c>
      <c r="K31" s="224" t="e">
        <f>(J31*30)+A31</f>
        <v>#REF!</v>
      </c>
      <c r="L31" s="224">
        <v>1</v>
      </c>
      <c r="M31" s="224">
        <f>L31/D31</f>
        <v>0.33333333333333331</v>
      </c>
      <c r="N31" s="60" t="e">
        <f>IF(E31&lt;30,E31,E31-(Q31*30))</f>
        <v>#REF!</v>
      </c>
      <c r="O31" s="60" t="e">
        <f>IF((F31+Q31)&gt;11,(F31+Q31)-(R31*12),(F31+Q31))</f>
        <v>#REF!</v>
      </c>
      <c r="P31" s="60" t="e">
        <f>G31+R31</f>
        <v>#REF!</v>
      </c>
      <c r="Q31" s="224" t="e">
        <f>INT(E31/30)</f>
        <v>#REF!</v>
      </c>
      <c r="R31" s="104" t="e">
        <f>INT((Q31+F31)/12)</f>
        <v>#REF!</v>
      </c>
      <c r="S31" s="105" t="e">
        <f>N31</f>
        <v>#REF!</v>
      </c>
      <c r="T31" s="106" t="e">
        <f>IF(O31&gt;11,O31-12,O31)</f>
        <v>#REF!</v>
      </c>
      <c r="U31" s="107" t="e">
        <f>V31+P31</f>
        <v>#REF!</v>
      </c>
      <c r="V31" s="108" t="e">
        <f>INT(O31/12)</f>
        <v>#REF!</v>
      </c>
      <c r="W31" s="33" t="e">
        <f>S31</f>
        <v>#REF!</v>
      </c>
      <c r="X31" s="34" t="e">
        <f>T31</f>
        <v>#REF!</v>
      </c>
      <c r="Y31" s="34" t="e">
        <f>U31</f>
        <v>#REF!</v>
      </c>
      <c r="Z31" s="35" t="e">
        <f>INT(AF31/AG31)</f>
        <v>#REF!</v>
      </c>
      <c r="AA31" s="35" t="e">
        <f>INT(AD31/AG31)</f>
        <v>#REF!</v>
      </c>
      <c r="AB31" s="35" t="e">
        <f>INT(Y31/AG31)</f>
        <v>#REF!</v>
      </c>
      <c r="AC31" s="36" t="e">
        <f>Y31-(AG31*AB31)</f>
        <v>#REF!</v>
      </c>
      <c r="AD31" s="36" t="e">
        <f>(AC31*12)+X31</f>
        <v>#REF!</v>
      </c>
      <c r="AE31" s="36" t="e">
        <f>AD31-(AG31*AA31)</f>
        <v>#REF!</v>
      </c>
      <c r="AF31" s="36" t="e">
        <f>(AE31*30)+W31</f>
        <v>#REF!</v>
      </c>
      <c r="AG31" s="37">
        <v>4</v>
      </c>
      <c r="AH31" s="60" t="e">
        <f>IF(Z31&lt;30,Z31,Z31-(AK31*30))</f>
        <v>#REF!</v>
      </c>
      <c r="AI31" s="60" t="e">
        <f>IF(AA31&gt;11,(AA31+AK31)-(AL31*12),AA31)</f>
        <v>#REF!</v>
      </c>
      <c r="AJ31" s="60" t="e">
        <f>AB31+AL31</f>
        <v>#REF!</v>
      </c>
      <c r="AK31" s="36" t="e">
        <f>INT(Z31/30)</f>
        <v>#REF!</v>
      </c>
      <c r="AL31" s="47" t="e">
        <f>INT((AK31+AA31)/12)</f>
        <v>#REF!</v>
      </c>
      <c r="AM31" s="60" t="e">
        <f>IF(Sheet3!D4=#REF!,AH31,Sheet7!ES1)</f>
        <v>#REF!</v>
      </c>
      <c r="AN31" s="60" t="e">
        <f>IF(Sheet3!D4=#REF!,AI31,Sheet7!ET1)</f>
        <v>#REF!</v>
      </c>
      <c r="AO31" s="60" t="e">
        <f>IF(Sheet3!D4=#REF!,AJ31,Sheet7!EU1)</f>
        <v>#REF!</v>
      </c>
    </row>
    <row r="32" spans="1:41" ht="24.75" thickBot="1" x14ac:dyDescent="0.65">
      <c r="A32" s="17" t="e">
        <f>Sheet7!ES2</f>
        <v>#REF!</v>
      </c>
      <c r="B32" s="17" t="e">
        <f>Sheet7!ET2</f>
        <v>#REF!</v>
      </c>
      <c r="C32" s="17" t="e">
        <f>Sheet7!EU2</f>
        <v>#REF!</v>
      </c>
      <c r="D32" s="103">
        <v>2</v>
      </c>
      <c r="E32" s="17" t="e">
        <f t="shared" ref="E32:E39" si="0">INT(K32/M32)</f>
        <v>#REF!</v>
      </c>
      <c r="F32" s="17" t="e">
        <f t="shared" ref="F32:F39" si="1">INT(I32/M32)</f>
        <v>#REF!</v>
      </c>
      <c r="G32" s="17" t="e">
        <f t="shared" ref="G32:G39" si="2">INT(C32/M32)</f>
        <v>#REF!</v>
      </c>
      <c r="H32" s="224" t="e">
        <f t="shared" ref="H32:H39" si="3">C32-(M32*G32)</f>
        <v>#REF!</v>
      </c>
      <c r="I32" s="224" t="e">
        <f t="shared" ref="I32:I39" si="4">(H32*12)+B32</f>
        <v>#REF!</v>
      </c>
      <c r="J32" s="224" t="e">
        <f t="shared" ref="J32:J39" si="5">I32-(M32*F32)</f>
        <v>#REF!</v>
      </c>
      <c r="K32" s="224" t="e">
        <f t="shared" ref="K32:K39" si="6">(J32*30)+A32</f>
        <v>#REF!</v>
      </c>
      <c r="L32" s="224">
        <v>2</v>
      </c>
      <c r="M32" s="224">
        <f t="shared" ref="M32:M39" si="7">L32/D32</f>
        <v>1</v>
      </c>
      <c r="N32" s="60" t="e">
        <f t="shared" ref="N32:N39" si="8">IF(E32&lt;30,E32,E32-(Q32*30))</f>
        <v>#REF!</v>
      </c>
      <c r="O32" s="60" t="e">
        <f t="shared" ref="O32:O39" si="9">IF((F32+Q32)&gt;11,(F32+Q32)-(R32*12),(F32+Q32))</f>
        <v>#REF!</v>
      </c>
      <c r="P32" s="60" t="e">
        <f t="shared" ref="P32:P39" si="10">G32+R32</f>
        <v>#REF!</v>
      </c>
      <c r="Q32" s="224" t="e">
        <f t="shared" ref="Q32:Q39" si="11">INT(E32/30)</f>
        <v>#REF!</v>
      </c>
      <c r="R32" s="104" t="e">
        <f t="shared" ref="R32:R39" si="12">INT((Q32+F32)/12)</f>
        <v>#REF!</v>
      </c>
      <c r="S32" s="105" t="e">
        <f t="shared" ref="S32:S39" si="13">N32</f>
        <v>#REF!</v>
      </c>
      <c r="T32" s="106" t="e">
        <f t="shared" ref="T32:T39" si="14">IF(O32&gt;11,O32-12,O32)</f>
        <v>#REF!</v>
      </c>
      <c r="U32" s="107" t="e">
        <f t="shared" ref="U32:U39" si="15">V32+P32</f>
        <v>#REF!</v>
      </c>
      <c r="V32" s="108" t="e">
        <f t="shared" ref="V32:V39" si="16">INT(O32/12)</f>
        <v>#REF!</v>
      </c>
      <c r="W32" s="33" t="e">
        <f t="shared" ref="W32:W39" si="17">S32</f>
        <v>#REF!</v>
      </c>
      <c r="X32" s="34" t="e">
        <f t="shared" ref="X32:X39" si="18">T32</f>
        <v>#REF!</v>
      </c>
      <c r="Y32" s="34" t="e">
        <f t="shared" ref="Y32:Y39" si="19">U32</f>
        <v>#REF!</v>
      </c>
      <c r="Z32" s="35" t="e">
        <f t="shared" ref="Z32:Z39" si="20">INT(AF32/AG32)</f>
        <v>#REF!</v>
      </c>
      <c r="AA32" s="35" t="e">
        <f t="shared" ref="AA32:AA39" si="21">INT(AD32/AG32)</f>
        <v>#REF!</v>
      </c>
      <c r="AB32" s="35" t="e">
        <f t="shared" ref="AB32:AB39" si="22">INT(Y32/AG32)</f>
        <v>#REF!</v>
      </c>
      <c r="AC32" s="36" t="e">
        <f t="shared" ref="AC32:AC39" si="23">Y32-(AG32*AB32)</f>
        <v>#REF!</v>
      </c>
      <c r="AD32" s="36" t="e">
        <f t="shared" ref="AD32:AD39" si="24">(AC32*12)+X32</f>
        <v>#REF!</v>
      </c>
      <c r="AE32" s="36" t="e">
        <f t="shared" ref="AE32:AE39" si="25">AD32-(AG32*AA32)</f>
        <v>#REF!</v>
      </c>
      <c r="AF32" s="36" t="e">
        <f t="shared" ref="AF32:AF39" si="26">(AE32*30)+W32</f>
        <v>#REF!</v>
      </c>
      <c r="AG32" s="37">
        <v>4</v>
      </c>
      <c r="AH32" s="60" t="e">
        <f t="shared" ref="AH32:AH39" si="27">IF(Z32&lt;30,Z32,Z32-(AK32*30))</f>
        <v>#REF!</v>
      </c>
      <c r="AI32" s="60" t="e">
        <f t="shared" ref="AI32:AI39" si="28">IF(AA32&gt;11,(AA32+AK32)-(AL32*12),AA32)</f>
        <v>#REF!</v>
      </c>
      <c r="AJ32" s="60" t="e">
        <f t="shared" ref="AJ32:AJ39" si="29">AB32+AL32</f>
        <v>#REF!</v>
      </c>
      <c r="AK32" s="36" t="e">
        <f t="shared" ref="AK32:AK39" si="30">INT(Z32/30)</f>
        <v>#REF!</v>
      </c>
      <c r="AL32" s="47" t="e">
        <f t="shared" ref="AL32:AL39" si="31">INT((AK32+AA32)/12)</f>
        <v>#REF!</v>
      </c>
      <c r="AM32" s="60" t="e">
        <f>IF(Sheet3!D4=#REF!,AH32,Sheet7!ES2)</f>
        <v>#REF!</v>
      </c>
      <c r="AN32" s="60" t="e">
        <f>IF(Sheet3!D4=#REF!,AI32,Sheet7!ET2)</f>
        <v>#REF!</v>
      </c>
      <c r="AO32" s="60" t="e">
        <f>IF(Sheet3!D4=#REF!,AJ32,Sheet7!EU2)</f>
        <v>#REF!</v>
      </c>
    </row>
    <row r="33" spans="1:41" ht="24.75" thickBot="1" x14ac:dyDescent="0.65">
      <c r="A33" s="17" t="e">
        <f>Sheet7!ES3</f>
        <v>#REF!</v>
      </c>
      <c r="B33" s="17" t="e">
        <f>Sheet7!ET3</f>
        <v>#REF!</v>
      </c>
      <c r="C33" s="17" t="e">
        <f>Sheet7!EU3</f>
        <v>#REF!</v>
      </c>
      <c r="D33" s="103">
        <v>2</v>
      </c>
      <c r="E33" s="17" t="e">
        <f t="shared" si="0"/>
        <v>#REF!</v>
      </c>
      <c r="F33" s="17" t="e">
        <f t="shared" si="1"/>
        <v>#REF!</v>
      </c>
      <c r="G33" s="17" t="e">
        <f t="shared" si="2"/>
        <v>#REF!</v>
      </c>
      <c r="H33" s="224" t="e">
        <f t="shared" si="3"/>
        <v>#REF!</v>
      </c>
      <c r="I33" s="224" t="e">
        <f t="shared" si="4"/>
        <v>#REF!</v>
      </c>
      <c r="J33" s="224" t="e">
        <f t="shared" si="5"/>
        <v>#REF!</v>
      </c>
      <c r="K33" s="224" t="e">
        <f t="shared" si="6"/>
        <v>#REF!</v>
      </c>
      <c r="L33" s="224">
        <v>3</v>
      </c>
      <c r="M33" s="224">
        <f t="shared" si="7"/>
        <v>1.5</v>
      </c>
      <c r="N33" s="60" t="e">
        <f t="shared" si="8"/>
        <v>#REF!</v>
      </c>
      <c r="O33" s="60" t="e">
        <f t="shared" si="9"/>
        <v>#REF!</v>
      </c>
      <c r="P33" s="60" t="e">
        <f t="shared" si="10"/>
        <v>#REF!</v>
      </c>
      <c r="Q33" s="224" t="e">
        <f t="shared" si="11"/>
        <v>#REF!</v>
      </c>
      <c r="R33" s="104" t="e">
        <f t="shared" si="12"/>
        <v>#REF!</v>
      </c>
      <c r="S33" s="105" t="e">
        <f t="shared" si="13"/>
        <v>#REF!</v>
      </c>
      <c r="T33" s="106" t="e">
        <f t="shared" si="14"/>
        <v>#REF!</v>
      </c>
      <c r="U33" s="107" t="e">
        <f t="shared" si="15"/>
        <v>#REF!</v>
      </c>
      <c r="V33" s="108" t="e">
        <f t="shared" si="16"/>
        <v>#REF!</v>
      </c>
      <c r="W33" s="33" t="e">
        <f t="shared" si="17"/>
        <v>#REF!</v>
      </c>
      <c r="X33" s="34" t="e">
        <f t="shared" si="18"/>
        <v>#REF!</v>
      </c>
      <c r="Y33" s="34" t="e">
        <f t="shared" si="19"/>
        <v>#REF!</v>
      </c>
      <c r="Z33" s="35" t="e">
        <f t="shared" si="20"/>
        <v>#REF!</v>
      </c>
      <c r="AA33" s="35" t="e">
        <f t="shared" si="21"/>
        <v>#REF!</v>
      </c>
      <c r="AB33" s="35" t="e">
        <f t="shared" si="22"/>
        <v>#REF!</v>
      </c>
      <c r="AC33" s="36" t="e">
        <f t="shared" si="23"/>
        <v>#REF!</v>
      </c>
      <c r="AD33" s="36" t="e">
        <f t="shared" si="24"/>
        <v>#REF!</v>
      </c>
      <c r="AE33" s="36" t="e">
        <f t="shared" si="25"/>
        <v>#REF!</v>
      </c>
      <c r="AF33" s="36" t="e">
        <f t="shared" si="26"/>
        <v>#REF!</v>
      </c>
      <c r="AG33" s="37">
        <v>4</v>
      </c>
      <c r="AH33" s="60" t="e">
        <f t="shared" si="27"/>
        <v>#REF!</v>
      </c>
      <c r="AI33" s="60" t="e">
        <f t="shared" si="28"/>
        <v>#REF!</v>
      </c>
      <c r="AJ33" s="60" t="e">
        <f t="shared" si="29"/>
        <v>#REF!</v>
      </c>
      <c r="AK33" s="36" t="e">
        <f t="shared" si="30"/>
        <v>#REF!</v>
      </c>
      <c r="AL33" s="47" t="e">
        <f t="shared" si="31"/>
        <v>#REF!</v>
      </c>
      <c r="AM33" s="60" t="e">
        <f>IF(Sheet3!D4=#REF!,AH33,Sheet7!ES3)</f>
        <v>#REF!</v>
      </c>
      <c r="AN33" s="60" t="e">
        <f>IF(Sheet3!D4=#REF!,AI33,Sheet7!ET3)</f>
        <v>#REF!</v>
      </c>
      <c r="AO33" s="60" t="e">
        <f>IF(Sheet3!D4=#REF!,AJ33,Sheet7!EU3)</f>
        <v>#REF!</v>
      </c>
    </row>
    <row r="34" spans="1:41" ht="24.75" thickBot="1" x14ac:dyDescent="0.65">
      <c r="A34" s="17" t="e">
        <f>Sheet7!ES4</f>
        <v>#REF!</v>
      </c>
      <c r="B34" s="17" t="e">
        <f>Sheet7!ET4</f>
        <v>#REF!</v>
      </c>
      <c r="C34" s="17" t="e">
        <f>Sheet7!EU4</f>
        <v>#REF!</v>
      </c>
      <c r="D34" s="103">
        <v>2</v>
      </c>
      <c r="E34" s="17" t="e">
        <f t="shared" si="0"/>
        <v>#REF!</v>
      </c>
      <c r="F34" s="17" t="e">
        <f t="shared" si="1"/>
        <v>#REF!</v>
      </c>
      <c r="G34" s="17" t="e">
        <f t="shared" si="2"/>
        <v>#REF!</v>
      </c>
      <c r="H34" s="224" t="e">
        <f t="shared" si="3"/>
        <v>#REF!</v>
      </c>
      <c r="I34" s="224" t="e">
        <f t="shared" si="4"/>
        <v>#REF!</v>
      </c>
      <c r="J34" s="224" t="e">
        <f t="shared" si="5"/>
        <v>#REF!</v>
      </c>
      <c r="K34" s="224" t="e">
        <f t="shared" si="6"/>
        <v>#REF!</v>
      </c>
      <c r="L34" s="224">
        <v>4</v>
      </c>
      <c r="M34" s="224">
        <f t="shared" si="7"/>
        <v>2</v>
      </c>
      <c r="N34" s="60" t="e">
        <f t="shared" si="8"/>
        <v>#REF!</v>
      </c>
      <c r="O34" s="60" t="e">
        <f t="shared" si="9"/>
        <v>#REF!</v>
      </c>
      <c r="P34" s="60" t="e">
        <f t="shared" si="10"/>
        <v>#REF!</v>
      </c>
      <c r="Q34" s="224" t="e">
        <f t="shared" si="11"/>
        <v>#REF!</v>
      </c>
      <c r="R34" s="104" t="e">
        <f t="shared" si="12"/>
        <v>#REF!</v>
      </c>
      <c r="S34" s="105" t="e">
        <f t="shared" si="13"/>
        <v>#REF!</v>
      </c>
      <c r="T34" s="106" t="e">
        <f t="shared" si="14"/>
        <v>#REF!</v>
      </c>
      <c r="U34" s="107" t="e">
        <f t="shared" si="15"/>
        <v>#REF!</v>
      </c>
      <c r="V34" s="108" t="e">
        <f t="shared" si="16"/>
        <v>#REF!</v>
      </c>
      <c r="W34" s="33" t="e">
        <f t="shared" si="17"/>
        <v>#REF!</v>
      </c>
      <c r="X34" s="34" t="e">
        <f t="shared" si="18"/>
        <v>#REF!</v>
      </c>
      <c r="Y34" s="34" t="e">
        <f t="shared" si="19"/>
        <v>#REF!</v>
      </c>
      <c r="Z34" s="35" t="e">
        <f t="shared" si="20"/>
        <v>#REF!</v>
      </c>
      <c r="AA34" s="35" t="e">
        <f t="shared" si="21"/>
        <v>#REF!</v>
      </c>
      <c r="AB34" s="35" t="e">
        <f t="shared" si="22"/>
        <v>#REF!</v>
      </c>
      <c r="AC34" s="36" t="e">
        <f t="shared" si="23"/>
        <v>#REF!</v>
      </c>
      <c r="AD34" s="36" t="e">
        <f t="shared" si="24"/>
        <v>#REF!</v>
      </c>
      <c r="AE34" s="36" t="e">
        <f t="shared" si="25"/>
        <v>#REF!</v>
      </c>
      <c r="AF34" s="36" t="e">
        <f t="shared" si="26"/>
        <v>#REF!</v>
      </c>
      <c r="AG34" s="37">
        <v>4</v>
      </c>
      <c r="AH34" s="60" t="e">
        <f t="shared" si="27"/>
        <v>#REF!</v>
      </c>
      <c r="AI34" s="60" t="e">
        <f t="shared" si="28"/>
        <v>#REF!</v>
      </c>
      <c r="AJ34" s="60" t="e">
        <f t="shared" si="29"/>
        <v>#REF!</v>
      </c>
      <c r="AK34" s="36" t="e">
        <f t="shared" si="30"/>
        <v>#REF!</v>
      </c>
      <c r="AL34" s="47" t="e">
        <f t="shared" si="31"/>
        <v>#REF!</v>
      </c>
      <c r="AM34" s="60" t="e">
        <f>IF(Sheet3!D4=#REF!,AH34,Sheet7!ES4)</f>
        <v>#REF!</v>
      </c>
      <c r="AN34" s="60" t="e">
        <f>IF(Sheet3!D4=#REF!,AI34,Sheet7!ET4)</f>
        <v>#REF!</v>
      </c>
      <c r="AO34" s="60" t="e">
        <f>IF(Sheet3!D4=#REF!,AJ34,Sheet7!EU4)</f>
        <v>#REF!</v>
      </c>
    </row>
    <row r="35" spans="1:41" ht="24.75" thickBot="1" x14ac:dyDescent="0.65">
      <c r="A35" s="17" t="e">
        <f>Sheet7!ES5</f>
        <v>#REF!</v>
      </c>
      <c r="B35" s="17" t="e">
        <f>Sheet7!ET5</f>
        <v>#REF!</v>
      </c>
      <c r="C35" s="17" t="e">
        <f>Sheet7!EU5</f>
        <v>#REF!</v>
      </c>
      <c r="D35" s="103">
        <v>2</v>
      </c>
      <c r="E35" s="17" t="e">
        <f t="shared" si="0"/>
        <v>#REF!</v>
      </c>
      <c r="F35" s="17" t="e">
        <f t="shared" si="1"/>
        <v>#REF!</v>
      </c>
      <c r="G35" s="17" t="e">
        <f t="shared" si="2"/>
        <v>#REF!</v>
      </c>
      <c r="H35" s="224" t="e">
        <f t="shared" si="3"/>
        <v>#REF!</v>
      </c>
      <c r="I35" s="224" t="e">
        <f t="shared" si="4"/>
        <v>#REF!</v>
      </c>
      <c r="J35" s="224" t="e">
        <f t="shared" si="5"/>
        <v>#REF!</v>
      </c>
      <c r="K35" s="224" t="e">
        <f t="shared" si="6"/>
        <v>#REF!</v>
      </c>
      <c r="L35" s="224">
        <v>5</v>
      </c>
      <c r="M35" s="224">
        <f t="shared" si="7"/>
        <v>2.5</v>
      </c>
      <c r="N35" s="60" t="e">
        <f t="shared" si="8"/>
        <v>#REF!</v>
      </c>
      <c r="O35" s="60" t="e">
        <f t="shared" si="9"/>
        <v>#REF!</v>
      </c>
      <c r="P35" s="60" t="e">
        <f t="shared" si="10"/>
        <v>#REF!</v>
      </c>
      <c r="Q35" s="224" t="e">
        <f t="shared" si="11"/>
        <v>#REF!</v>
      </c>
      <c r="R35" s="104" t="e">
        <f t="shared" si="12"/>
        <v>#REF!</v>
      </c>
      <c r="S35" s="105" t="e">
        <f t="shared" si="13"/>
        <v>#REF!</v>
      </c>
      <c r="T35" s="106" t="e">
        <f t="shared" si="14"/>
        <v>#REF!</v>
      </c>
      <c r="U35" s="107" t="e">
        <f t="shared" si="15"/>
        <v>#REF!</v>
      </c>
      <c r="V35" s="108" t="e">
        <f t="shared" si="16"/>
        <v>#REF!</v>
      </c>
      <c r="W35" s="33" t="e">
        <f t="shared" si="17"/>
        <v>#REF!</v>
      </c>
      <c r="X35" s="34" t="e">
        <f t="shared" si="18"/>
        <v>#REF!</v>
      </c>
      <c r="Y35" s="34" t="e">
        <f t="shared" si="19"/>
        <v>#REF!</v>
      </c>
      <c r="Z35" s="35" t="e">
        <f t="shared" si="20"/>
        <v>#REF!</v>
      </c>
      <c r="AA35" s="35" t="e">
        <f t="shared" si="21"/>
        <v>#REF!</v>
      </c>
      <c r="AB35" s="35" t="e">
        <f t="shared" si="22"/>
        <v>#REF!</v>
      </c>
      <c r="AC35" s="36" t="e">
        <f t="shared" si="23"/>
        <v>#REF!</v>
      </c>
      <c r="AD35" s="36" t="e">
        <f t="shared" si="24"/>
        <v>#REF!</v>
      </c>
      <c r="AE35" s="36" t="e">
        <f t="shared" si="25"/>
        <v>#REF!</v>
      </c>
      <c r="AF35" s="36" t="e">
        <f t="shared" si="26"/>
        <v>#REF!</v>
      </c>
      <c r="AG35" s="37">
        <v>4</v>
      </c>
      <c r="AH35" s="60" t="e">
        <f t="shared" si="27"/>
        <v>#REF!</v>
      </c>
      <c r="AI35" s="60" t="e">
        <f t="shared" si="28"/>
        <v>#REF!</v>
      </c>
      <c r="AJ35" s="60" t="e">
        <f t="shared" si="29"/>
        <v>#REF!</v>
      </c>
      <c r="AK35" s="36" t="e">
        <f t="shared" si="30"/>
        <v>#REF!</v>
      </c>
      <c r="AL35" s="47" t="e">
        <f t="shared" si="31"/>
        <v>#REF!</v>
      </c>
      <c r="AM35" s="60" t="e">
        <f>IF(Sheet3!D4=#REF!,AH35,Sheet7!ES5)</f>
        <v>#REF!</v>
      </c>
      <c r="AN35" s="60" t="e">
        <f>IF(Sheet3!D4=#REF!,AI35,Sheet7!ET5)</f>
        <v>#REF!</v>
      </c>
      <c r="AO35" s="60" t="e">
        <f>IF(Sheet3!D4=#REF!,AJ35,Sheet7!EU5)</f>
        <v>#REF!</v>
      </c>
    </row>
    <row r="36" spans="1:41" ht="24.75" thickBot="1" x14ac:dyDescent="0.65">
      <c r="A36" s="17" t="e">
        <f>Sheet7!ES6</f>
        <v>#REF!</v>
      </c>
      <c r="B36" s="17" t="e">
        <f>Sheet7!ET6</f>
        <v>#REF!</v>
      </c>
      <c r="C36" s="17" t="e">
        <f>Sheet7!EU6</f>
        <v>#REF!</v>
      </c>
      <c r="D36" s="103">
        <v>2</v>
      </c>
      <c r="E36" s="17" t="e">
        <f t="shared" si="0"/>
        <v>#REF!</v>
      </c>
      <c r="F36" s="17" t="e">
        <f t="shared" si="1"/>
        <v>#REF!</v>
      </c>
      <c r="G36" s="17" t="e">
        <f t="shared" si="2"/>
        <v>#REF!</v>
      </c>
      <c r="H36" s="224" t="e">
        <f t="shared" si="3"/>
        <v>#REF!</v>
      </c>
      <c r="I36" s="224" t="e">
        <f t="shared" si="4"/>
        <v>#REF!</v>
      </c>
      <c r="J36" s="224" t="e">
        <f t="shared" si="5"/>
        <v>#REF!</v>
      </c>
      <c r="K36" s="224" t="e">
        <f t="shared" si="6"/>
        <v>#REF!</v>
      </c>
      <c r="L36" s="224">
        <v>6</v>
      </c>
      <c r="M36" s="224">
        <f t="shared" si="7"/>
        <v>3</v>
      </c>
      <c r="N36" s="60" t="e">
        <f t="shared" si="8"/>
        <v>#REF!</v>
      </c>
      <c r="O36" s="60" t="e">
        <f t="shared" si="9"/>
        <v>#REF!</v>
      </c>
      <c r="P36" s="60" t="e">
        <f t="shared" si="10"/>
        <v>#REF!</v>
      </c>
      <c r="Q36" s="224" t="e">
        <f t="shared" si="11"/>
        <v>#REF!</v>
      </c>
      <c r="R36" s="104" t="e">
        <f t="shared" si="12"/>
        <v>#REF!</v>
      </c>
      <c r="S36" s="105" t="e">
        <f t="shared" si="13"/>
        <v>#REF!</v>
      </c>
      <c r="T36" s="106" t="e">
        <f t="shared" si="14"/>
        <v>#REF!</v>
      </c>
      <c r="U36" s="107" t="e">
        <f t="shared" si="15"/>
        <v>#REF!</v>
      </c>
      <c r="V36" s="108" t="e">
        <f t="shared" si="16"/>
        <v>#REF!</v>
      </c>
      <c r="W36" s="33" t="e">
        <f t="shared" si="17"/>
        <v>#REF!</v>
      </c>
      <c r="X36" s="34" t="e">
        <f t="shared" si="18"/>
        <v>#REF!</v>
      </c>
      <c r="Y36" s="34" t="e">
        <f t="shared" si="19"/>
        <v>#REF!</v>
      </c>
      <c r="Z36" s="35" t="e">
        <f t="shared" si="20"/>
        <v>#REF!</v>
      </c>
      <c r="AA36" s="35" t="e">
        <f t="shared" si="21"/>
        <v>#REF!</v>
      </c>
      <c r="AB36" s="35" t="e">
        <f t="shared" si="22"/>
        <v>#REF!</v>
      </c>
      <c r="AC36" s="36" t="e">
        <f t="shared" si="23"/>
        <v>#REF!</v>
      </c>
      <c r="AD36" s="36" t="e">
        <f t="shared" si="24"/>
        <v>#REF!</v>
      </c>
      <c r="AE36" s="36" t="e">
        <f t="shared" si="25"/>
        <v>#REF!</v>
      </c>
      <c r="AF36" s="36" t="e">
        <f t="shared" si="26"/>
        <v>#REF!</v>
      </c>
      <c r="AG36" s="37">
        <v>4</v>
      </c>
      <c r="AH36" s="60" t="e">
        <f t="shared" si="27"/>
        <v>#REF!</v>
      </c>
      <c r="AI36" s="60" t="e">
        <f t="shared" si="28"/>
        <v>#REF!</v>
      </c>
      <c r="AJ36" s="60" t="e">
        <f t="shared" si="29"/>
        <v>#REF!</v>
      </c>
      <c r="AK36" s="36" t="e">
        <f t="shared" si="30"/>
        <v>#REF!</v>
      </c>
      <c r="AL36" s="47" t="e">
        <f t="shared" si="31"/>
        <v>#REF!</v>
      </c>
      <c r="AM36" s="60" t="e">
        <f>IF(Sheet3!D4=#REF!,AH36,Sheet7!ES6)</f>
        <v>#REF!</v>
      </c>
      <c r="AN36" s="60" t="e">
        <f>IF(Sheet3!D4=#REF!,AI36,Sheet7!ET6)</f>
        <v>#REF!</v>
      </c>
      <c r="AO36" s="60" t="e">
        <f>IF(Sheet3!D4=#REF!,AJ36,Sheet7!EU6)</f>
        <v>#REF!</v>
      </c>
    </row>
    <row r="37" spans="1:41" ht="24.75" thickBot="1" x14ac:dyDescent="0.65">
      <c r="A37" s="17" t="e">
        <f>Sheet7!ES7</f>
        <v>#REF!</v>
      </c>
      <c r="B37" s="17" t="e">
        <f>Sheet7!ET7</f>
        <v>#REF!</v>
      </c>
      <c r="C37" s="17" t="e">
        <f>Sheet7!EU7</f>
        <v>#REF!</v>
      </c>
      <c r="D37" s="103">
        <v>2</v>
      </c>
      <c r="E37" s="17" t="e">
        <f t="shared" si="0"/>
        <v>#REF!</v>
      </c>
      <c r="F37" s="17" t="e">
        <f t="shared" si="1"/>
        <v>#REF!</v>
      </c>
      <c r="G37" s="17" t="e">
        <f t="shared" si="2"/>
        <v>#REF!</v>
      </c>
      <c r="H37" s="224" t="e">
        <f t="shared" si="3"/>
        <v>#REF!</v>
      </c>
      <c r="I37" s="224" t="e">
        <f t="shared" si="4"/>
        <v>#REF!</v>
      </c>
      <c r="J37" s="224" t="e">
        <f t="shared" si="5"/>
        <v>#REF!</v>
      </c>
      <c r="K37" s="224" t="e">
        <f t="shared" si="6"/>
        <v>#REF!</v>
      </c>
      <c r="L37" s="224">
        <v>7</v>
      </c>
      <c r="M37" s="224">
        <f t="shared" si="7"/>
        <v>3.5</v>
      </c>
      <c r="N37" s="60" t="e">
        <f t="shared" si="8"/>
        <v>#REF!</v>
      </c>
      <c r="O37" s="60" t="e">
        <f t="shared" si="9"/>
        <v>#REF!</v>
      </c>
      <c r="P37" s="60" t="e">
        <f t="shared" si="10"/>
        <v>#REF!</v>
      </c>
      <c r="Q37" s="224" t="e">
        <f t="shared" si="11"/>
        <v>#REF!</v>
      </c>
      <c r="R37" s="104" t="e">
        <f t="shared" si="12"/>
        <v>#REF!</v>
      </c>
      <c r="S37" s="105" t="e">
        <f t="shared" si="13"/>
        <v>#REF!</v>
      </c>
      <c r="T37" s="106" t="e">
        <f t="shared" si="14"/>
        <v>#REF!</v>
      </c>
      <c r="U37" s="107" t="e">
        <f t="shared" si="15"/>
        <v>#REF!</v>
      </c>
      <c r="V37" s="108" t="e">
        <f t="shared" si="16"/>
        <v>#REF!</v>
      </c>
      <c r="W37" s="33" t="e">
        <f t="shared" si="17"/>
        <v>#REF!</v>
      </c>
      <c r="X37" s="34" t="e">
        <f t="shared" si="18"/>
        <v>#REF!</v>
      </c>
      <c r="Y37" s="34" t="e">
        <f t="shared" si="19"/>
        <v>#REF!</v>
      </c>
      <c r="Z37" s="35" t="e">
        <f t="shared" si="20"/>
        <v>#REF!</v>
      </c>
      <c r="AA37" s="35" t="e">
        <f t="shared" si="21"/>
        <v>#REF!</v>
      </c>
      <c r="AB37" s="35" t="e">
        <f t="shared" si="22"/>
        <v>#REF!</v>
      </c>
      <c r="AC37" s="36" t="e">
        <f t="shared" si="23"/>
        <v>#REF!</v>
      </c>
      <c r="AD37" s="36" t="e">
        <f t="shared" si="24"/>
        <v>#REF!</v>
      </c>
      <c r="AE37" s="36" t="e">
        <f t="shared" si="25"/>
        <v>#REF!</v>
      </c>
      <c r="AF37" s="36" t="e">
        <f t="shared" si="26"/>
        <v>#REF!</v>
      </c>
      <c r="AG37" s="37">
        <v>4</v>
      </c>
      <c r="AH37" s="60" t="e">
        <f t="shared" si="27"/>
        <v>#REF!</v>
      </c>
      <c r="AI37" s="60" t="e">
        <f t="shared" si="28"/>
        <v>#REF!</v>
      </c>
      <c r="AJ37" s="60" t="e">
        <f t="shared" si="29"/>
        <v>#REF!</v>
      </c>
      <c r="AK37" s="36" t="e">
        <f t="shared" si="30"/>
        <v>#REF!</v>
      </c>
      <c r="AL37" s="47" t="e">
        <f t="shared" si="31"/>
        <v>#REF!</v>
      </c>
      <c r="AM37" s="60" t="e">
        <f>IF(Sheet3!D4=#REF!,AH37,Sheet7!ES7)</f>
        <v>#REF!</v>
      </c>
      <c r="AN37" s="60" t="e">
        <f>IF(Sheet3!D4=#REF!,AI37,Sheet7!ET7)</f>
        <v>#REF!</v>
      </c>
      <c r="AO37" s="60" t="e">
        <f>IF(Sheet3!D4=#REF!,AJ37,Sheet7!EU7)</f>
        <v>#REF!</v>
      </c>
    </row>
    <row r="38" spans="1:41" ht="24.75" thickBot="1" x14ac:dyDescent="0.65">
      <c r="A38" s="17" t="e">
        <f>Sheet7!ES8</f>
        <v>#REF!</v>
      </c>
      <c r="B38" s="17" t="e">
        <f>Sheet7!ET8</f>
        <v>#REF!</v>
      </c>
      <c r="C38" s="17" t="e">
        <f>Sheet7!EU8</f>
        <v>#REF!</v>
      </c>
      <c r="D38" s="103">
        <v>2</v>
      </c>
      <c r="E38" s="17" t="e">
        <f t="shared" si="0"/>
        <v>#REF!</v>
      </c>
      <c r="F38" s="17" t="e">
        <f t="shared" si="1"/>
        <v>#REF!</v>
      </c>
      <c r="G38" s="17" t="e">
        <f t="shared" si="2"/>
        <v>#REF!</v>
      </c>
      <c r="H38" s="224" t="e">
        <f t="shared" si="3"/>
        <v>#REF!</v>
      </c>
      <c r="I38" s="224" t="e">
        <f t="shared" si="4"/>
        <v>#REF!</v>
      </c>
      <c r="J38" s="224" t="e">
        <f t="shared" si="5"/>
        <v>#REF!</v>
      </c>
      <c r="K38" s="224" t="e">
        <f t="shared" si="6"/>
        <v>#REF!</v>
      </c>
      <c r="L38" s="224">
        <v>8</v>
      </c>
      <c r="M38" s="224">
        <f t="shared" si="7"/>
        <v>4</v>
      </c>
      <c r="N38" s="60" t="e">
        <f t="shared" si="8"/>
        <v>#REF!</v>
      </c>
      <c r="O38" s="60" t="e">
        <f t="shared" si="9"/>
        <v>#REF!</v>
      </c>
      <c r="P38" s="60" t="e">
        <f t="shared" si="10"/>
        <v>#REF!</v>
      </c>
      <c r="Q38" s="224" t="e">
        <f t="shared" si="11"/>
        <v>#REF!</v>
      </c>
      <c r="R38" s="104" t="e">
        <f t="shared" si="12"/>
        <v>#REF!</v>
      </c>
      <c r="S38" s="105" t="e">
        <f t="shared" si="13"/>
        <v>#REF!</v>
      </c>
      <c r="T38" s="106" t="e">
        <f t="shared" si="14"/>
        <v>#REF!</v>
      </c>
      <c r="U38" s="107" t="e">
        <f t="shared" si="15"/>
        <v>#REF!</v>
      </c>
      <c r="V38" s="108" t="e">
        <f t="shared" si="16"/>
        <v>#REF!</v>
      </c>
      <c r="W38" s="33" t="e">
        <f t="shared" si="17"/>
        <v>#REF!</v>
      </c>
      <c r="X38" s="34" t="e">
        <f t="shared" si="18"/>
        <v>#REF!</v>
      </c>
      <c r="Y38" s="34" t="e">
        <f t="shared" si="19"/>
        <v>#REF!</v>
      </c>
      <c r="Z38" s="35" t="e">
        <f t="shared" si="20"/>
        <v>#REF!</v>
      </c>
      <c r="AA38" s="35" t="e">
        <f t="shared" si="21"/>
        <v>#REF!</v>
      </c>
      <c r="AB38" s="35" t="e">
        <f t="shared" si="22"/>
        <v>#REF!</v>
      </c>
      <c r="AC38" s="36" t="e">
        <f t="shared" si="23"/>
        <v>#REF!</v>
      </c>
      <c r="AD38" s="36" t="e">
        <f t="shared" si="24"/>
        <v>#REF!</v>
      </c>
      <c r="AE38" s="36" t="e">
        <f t="shared" si="25"/>
        <v>#REF!</v>
      </c>
      <c r="AF38" s="36" t="e">
        <f t="shared" si="26"/>
        <v>#REF!</v>
      </c>
      <c r="AG38" s="37">
        <v>4</v>
      </c>
      <c r="AH38" s="60" t="e">
        <f t="shared" si="27"/>
        <v>#REF!</v>
      </c>
      <c r="AI38" s="60" t="e">
        <f t="shared" si="28"/>
        <v>#REF!</v>
      </c>
      <c r="AJ38" s="60" t="e">
        <f t="shared" si="29"/>
        <v>#REF!</v>
      </c>
      <c r="AK38" s="36" t="e">
        <f t="shared" si="30"/>
        <v>#REF!</v>
      </c>
      <c r="AL38" s="47" t="e">
        <f t="shared" si="31"/>
        <v>#REF!</v>
      </c>
      <c r="AM38" s="60" t="e">
        <f>IF(Sheet3!D4=#REF!,AH38,Sheet7!ES8)</f>
        <v>#REF!</v>
      </c>
      <c r="AN38" s="60" t="e">
        <f>IF(Sheet3!D4=#REF!,AI38,Sheet7!ET8)</f>
        <v>#REF!</v>
      </c>
      <c r="AO38" s="60" t="e">
        <f>IF(Sheet3!D4=#REF!,AJ38,Sheet7!EU8)</f>
        <v>#REF!</v>
      </c>
    </row>
    <row r="39" spans="1:41" ht="24.75" thickBot="1" x14ac:dyDescent="0.65">
      <c r="A39" s="17" t="e">
        <f>Sheet7!ES9</f>
        <v>#REF!</v>
      </c>
      <c r="B39" s="17" t="e">
        <f>Sheet7!ET9</f>
        <v>#REF!</v>
      </c>
      <c r="C39" s="17" t="e">
        <f>Sheet7!EU9</f>
        <v>#REF!</v>
      </c>
      <c r="D39" s="103">
        <v>2</v>
      </c>
      <c r="E39" s="17" t="e">
        <f t="shared" si="0"/>
        <v>#REF!</v>
      </c>
      <c r="F39" s="17" t="e">
        <f t="shared" si="1"/>
        <v>#REF!</v>
      </c>
      <c r="G39" s="17" t="e">
        <f t="shared" si="2"/>
        <v>#REF!</v>
      </c>
      <c r="H39" s="224" t="e">
        <f t="shared" si="3"/>
        <v>#REF!</v>
      </c>
      <c r="I39" s="224" t="e">
        <f t="shared" si="4"/>
        <v>#REF!</v>
      </c>
      <c r="J39" s="224" t="e">
        <f t="shared" si="5"/>
        <v>#REF!</v>
      </c>
      <c r="K39" s="224" t="e">
        <f t="shared" si="6"/>
        <v>#REF!</v>
      </c>
      <c r="L39" s="224">
        <v>9</v>
      </c>
      <c r="M39" s="224">
        <f t="shared" si="7"/>
        <v>4.5</v>
      </c>
      <c r="N39" s="60" t="e">
        <f t="shared" si="8"/>
        <v>#REF!</v>
      </c>
      <c r="O39" s="60" t="e">
        <f t="shared" si="9"/>
        <v>#REF!</v>
      </c>
      <c r="P39" s="60" t="e">
        <f t="shared" si="10"/>
        <v>#REF!</v>
      </c>
      <c r="Q39" s="224" t="e">
        <f t="shared" si="11"/>
        <v>#REF!</v>
      </c>
      <c r="R39" s="104" t="e">
        <f t="shared" si="12"/>
        <v>#REF!</v>
      </c>
      <c r="S39" s="105" t="e">
        <f t="shared" si="13"/>
        <v>#REF!</v>
      </c>
      <c r="T39" s="106" t="e">
        <f t="shared" si="14"/>
        <v>#REF!</v>
      </c>
      <c r="U39" s="107" t="e">
        <f t="shared" si="15"/>
        <v>#REF!</v>
      </c>
      <c r="V39" s="108" t="e">
        <f t="shared" si="16"/>
        <v>#REF!</v>
      </c>
      <c r="W39" s="33" t="e">
        <f t="shared" si="17"/>
        <v>#REF!</v>
      </c>
      <c r="X39" s="34" t="e">
        <f t="shared" si="18"/>
        <v>#REF!</v>
      </c>
      <c r="Y39" s="34" t="e">
        <f t="shared" si="19"/>
        <v>#REF!</v>
      </c>
      <c r="Z39" s="35" t="e">
        <f t="shared" si="20"/>
        <v>#REF!</v>
      </c>
      <c r="AA39" s="35" t="e">
        <f t="shared" si="21"/>
        <v>#REF!</v>
      </c>
      <c r="AB39" s="35" t="e">
        <f t="shared" si="22"/>
        <v>#REF!</v>
      </c>
      <c r="AC39" s="36" t="e">
        <f t="shared" si="23"/>
        <v>#REF!</v>
      </c>
      <c r="AD39" s="36" t="e">
        <f t="shared" si="24"/>
        <v>#REF!</v>
      </c>
      <c r="AE39" s="36" t="e">
        <f t="shared" si="25"/>
        <v>#REF!</v>
      </c>
      <c r="AF39" s="36" t="e">
        <f t="shared" si="26"/>
        <v>#REF!</v>
      </c>
      <c r="AG39" s="37">
        <v>4</v>
      </c>
      <c r="AH39" s="60" t="e">
        <f t="shared" si="27"/>
        <v>#REF!</v>
      </c>
      <c r="AI39" s="60" t="e">
        <f t="shared" si="28"/>
        <v>#REF!</v>
      </c>
      <c r="AJ39" s="60" t="e">
        <f t="shared" si="29"/>
        <v>#REF!</v>
      </c>
      <c r="AK39" s="36" t="e">
        <f t="shared" si="30"/>
        <v>#REF!</v>
      </c>
      <c r="AL39" s="47" t="e">
        <f t="shared" si="31"/>
        <v>#REF!</v>
      </c>
      <c r="AM39" s="60" t="e">
        <f>IF(Sheet3!D4=#REF!,AH39,Sheet7!ES9)</f>
        <v>#REF!</v>
      </c>
      <c r="AN39" s="60" t="e">
        <f>IF(Sheet3!D4=#REF!,AI39,Sheet7!ET9)</f>
        <v>#REF!</v>
      </c>
      <c r="AO39" s="60" t="e">
        <f>IF(Sheet3!D4=#REF!,AJ39,Sheet7!EU9)</f>
        <v>#REF!</v>
      </c>
    </row>
    <row r="40" spans="1:41" ht="15.75" thickBot="1" x14ac:dyDescent="0.3"/>
    <row r="41" spans="1:41" ht="15.75" thickBot="1" x14ac:dyDescent="0.3">
      <c r="AH41" s="276" t="s">
        <v>78</v>
      </c>
      <c r="AI41" s="298"/>
      <c r="AJ41" s="277"/>
      <c r="AM41" s="278" t="s">
        <v>79</v>
      </c>
      <c r="AN41" s="279"/>
      <c r="AO41" s="280"/>
    </row>
  </sheetData>
  <sheetProtection algorithmName="SHA-512" hashValue="tQytudEMD+0ShzZhlpoDRD4+xJsJQOyQIRUBJIIYamCXCbYAUEGI0UMGYvMzSVF4BeqKeMFoDnGuPUSPXyRGjw==" saltValue="Ox7tZeCttokuhasuTlfdHg==" spinCount="100000" sheet="1" formatCells="0" formatColumns="0" formatRows="0" insertColumns="0" insertRows="0" insertHyperlinks="0" deleteColumns="0" deleteRows="0" sort="0" autoFilter="0" pivotTables="0"/>
  <mergeCells count="15">
    <mergeCell ref="A24:C24"/>
    <mergeCell ref="A25:C25"/>
    <mergeCell ref="E19:F19"/>
    <mergeCell ref="A21:C21"/>
    <mergeCell ref="A22:C22"/>
    <mergeCell ref="A23:C23"/>
    <mergeCell ref="K13:L13"/>
    <mergeCell ref="P17:Q17"/>
    <mergeCell ref="AM41:AO41"/>
    <mergeCell ref="AH41:AJ41"/>
    <mergeCell ref="K1:L1"/>
    <mergeCell ref="P2:Q2"/>
    <mergeCell ref="S5:T5"/>
    <mergeCell ref="T8:U8"/>
    <mergeCell ref="J22:K2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Sheet3!$H$2:$H$4</xm:f>
          </x14:formula1>
          <xm:sqref>G19</xm:sqref>
        </x14:dataValidation>
        <x14:dataValidation type="list" allowBlank="1" showInputMessage="1" showErrorMessage="1" xr:uid="{00000000-0002-0000-0100-000001000000}">
          <x14:formula1>
            <xm:f>Sheet3!$N$1:$N$2</xm:f>
          </x14:formula1>
          <xm:sqref>J22:K22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330"/>
  <sheetViews>
    <sheetView rightToLeft="1" topLeftCell="A179" workbookViewId="0">
      <selection activeCell="F17" sqref="F17"/>
    </sheetView>
  </sheetViews>
  <sheetFormatPr defaultColWidth="9" defaultRowHeight="15" x14ac:dyDescent="0.25"/>
  <cols>
    <col min="1" max="1" width="10.42578125" style="5" bestFit="1" customWidth="1"/>
    <col min="2" max="2" width="17.42578125" style="5" bestFit="1" customWidth="1"/>
    <col min="3" max="3" width="14" style="5" customWidth="1"/>
    <col min="4" max="4" width="27.5703125" style="218" bestFit="1" customWidth="1"/>
    <col min="5" max="5" width="9" style="5"/>
    <col min="6" max="6" width="21.42578125" style="5" bestFit="1" customWidth="1"/>
    <col min="7" max="16384" width="9" style="5"/>
  </cols>
  <sheetData>
    <row r="1" spans="1:14" x14ac:dyDescent="0.25">
      <c r="A1" s="148" t="s">
        <v>8</v>
      </c>
      <c r="B1" s="148" t="s">
        <v>8</v>
      </c>
      <c r="C1" s="148" t="s">
        <v>8</v>
      </c>
      <c r="D1" s="149" t="s">
        <v>8</v>
      </c>
      <c r="E1" s="150">
        <v>0</v>
      </c>
      <c r="F1" s="149" t="s">
        <v>8</v>
      </c>
      <c r="I1" s="217">
        <v>0</v>
      </c>
      <c r="J1" s="151">
        <v>0</v>
      </c>
      <c r="K1" s="217">
        <v>0</v>
      </c>
      <c r="M1" s="152" t="e">
        <f>IF(C3=#REF!," - محروم"," ")</f>
        <v>#REF!</v>
      </c>
      <c r="N1" s="218" t="s">
        <v>82</v>
      </c>
    </row>
    <row r="2" spans="1:14" ht="18.75" x14ac:dyDescent="0.25">
      <c r="A2" s="153" t="s">
        <v>3</v>
      </c>
      <c r="B2" s="153" t="s">
        <v>11</v>
      </c>
      <c r="C2" s="154" t="s">
        <v>6</v>
      </c>
      <c r="D2" s="155" t="s">
        <v>80</v>
      </c>
      <c r="E2" s="150">
        <v>1</v>
      </c>
      <c r="F2" s="156" t="s">
        <v>52</v>
      </c>
      <c r="H2" s="218" t="s">
        <v>13</v>
      </c>
      <c r="I2" s="217">
        <v>1</v>
      </c>
      <c r="J2" s="151">
        <v>1</v>
      </c>
      <c r="K2" s="226">
        <v>1300</v>
      </c>
      <c r="M2" s="152" t="e">
        <f>IF(C3=#REF!," - محروم"," ")</f>
        <v>#REF!</v>
      </c>
      <c r="N2" s="218" t="s">
        <v>83</v>
      </c>
    </row>
    <row r="3" spans="1:14" ht="19.5" thickBot="1" x14ac:dyDescent="0.3">
      <c r="A3" s="153" t="s">
        <v>4</v>
      </c>
      <c r="B3" s="153" t="s">
        <v>10</v>
      </c>
      <c r="C3" s="154" t="s">
        <v>7</v>
      </c>
      <c r="D3" s="161" t="s">
        <v>16</v>
      </c>
      <c r="E3" s="150">
        <v>2</v>
      </c>
      <c r="F3" s="156" t="s">
        <v>9</v>
      </c>
      <c r="H3" s="157" t="s">
        <v>14</v>
      </c>
      <c r="I3" s="217">
        <v>2</v>
      </c>
      <c r="J3" s="151">
        <v>2</v>
      </c>
      <c r="K3" s="226">
        <v>1301</v>
      </c>
      <c r="M3" s="152" t="e">
        <f>IF(C3=#REF!," - محروم"," ")</f>
        <v>#REF!</v>
      </c>
    </row>
    <row r="4" spans="1:14" ht="18.75" x14ac:dyDescent="0.45">
      <c r="A4" s="158" t="s">
        <v>5</v>
      </c>
      <c r="B4" s="159" t="s">
        <v>12</v>
      </c>
      <c r="C4" s="159"/>
      <c r="D4" s="218" t="s">
        <v>78</v>
      </c>
      <c r="E4" s="150">
        <v>3</v>
      </c>
      <c r="F4" s="156" t="s">
        <v>4</v>
      </c>
      <c r="H4" s="218" t="s">
        <v>53</v>
      </c>
      <c r="I4" s="217">
        <v>3</v>
      </c>
      <c r="J4" s="151">
        <v>3</v>
      </c>
      <c r="K4" s="226">
        <v>1302</v>
      </c>
      <c r="M4" s="152" t="e">
        <f>IF(C3=#REF!," - محروم"," ")</f>
        <v>#REF!</v>
      </c>
    </row>
    <row r="5" spans="1:14" ht="18.75" x14ac:dyDescent="0.45">
      <c r="A5" s="159"/>
      <c r="B5" s="159"/>
      <c r="C5" s="159"/>
      <c r="D5" s="160" t="s">
        <v>61</v>
      </c>
      <c r="E5" s="150">
        <v>4</v>
      </c>
      <c r="F5" s="156" t="s">
        <v>13</v>
      </c>
      <c r="I5" s="217">
        <v>4</v>
      </c>
      <c r="J5" s="151">
        <v>4</v>
      </c>
      <c r="K5" s="226">
        <v>1303</v>
      </c>
      <c r="M5" s="152" t="e">
        <f>IF(C3=#REF!," - محروم"," ")</f>
        <v>#REF!</v>
      </c>
    </row>
    <row r="6" spans="1:14" ht="18.75" x14ac:dyDescent="0.45">
      <c r="A6" s="159"/>
      <c r="B6" s="159"/>
      <c r="C6" s="159"/>
      <c r="D6" s="155" t="s">
        <v>15</v>
      </c>
      <c r="F6" s="156" t="s">
        <v>14</v>
      </c>
      <c r="I6" s="217">
        <v>5</v>
      </c>
      <c r="J6" s="151">
        <v>5</v>
      </c>
      <c r="K6" s="226">
        <v>1304</v>
      </c>
      <c r="M6" s="152" t="e">
        <f>IF(C3=#REF!," - محروم"," ")</f>
        <v>#REF!</v>
      </c>
    </row>
    <row r="7" spans="1:14" ht="19.5" thickBot="1" x14ac:dyDescent="0.5">
      <c r="A7" s="159"/>
      <c r="B7" s="159"/>
      <c r="C7" s="159"/>
      <c r="D7" s="161" t="s">
        <v>56</v>
      </c>
      <c r="F7" s="162" t="s">
        <v>53</v>
      </c>
      <c r="I7" s="217">
        <v>6</v>
      </c>
      <c r="J7" s="151">
        <v>6</v>
      </c>
      <c r="K7" s="226">
        <v>1305</v>
      </c>
      <c r="M7" s="152" t="e">
        <f>IF(C3=#REF!," - محروم"," ")</f>
        <v>#REF!</v>
      </c>
    </row>
    <row r="8" spans="1:14" ht="19.5" thickBot="1" x14ac:dyDescent="0.5">
      <c r="A8" s="159"/>
      <c r="B8" s="159"/>
      <c r="C8" s="159"/>
      <c r="D8" s="161" t="s">
        <v>57</v>
      </c>
      <c r="F8" s="86"/>
      <c r="I8" s="217">
        <v>7</v>
      </c>
      <c r="J8" s="151">
        <v>7</v>
      </c>
      <c r="K8" s="226">
        <v>1306</v>
      </c>
      <c r="M8" s="152" t="e">
        <f>IF(C3=#REF!," - محروم"," ")</f>
        <v>#REF!</v>
      </c>
    </row>
    <row r="9" spans="1:14" ht="19.5" thickBot="1" x14ac:dyDescent="0.3">
      <c r="D9" s="161" t="s">
        <v>62</v>
      </c>
      <c r="F9" s="5" t="s">
        <v>17</v>
      </c>
      <c r="I9" s="217">
        <v>8</v>
      </c>
      <c r="J9" s="151">
        <v>8</v>
      </c>
      <c r="K9" s="226">
        <v>1307</v>
      </c>
      <c r="M9" s="152" t="e">
        <f>IF(C3=#REF!," - محروم"," ")</f>
        <v>#REF!</v>
      </c>
    </row>
    <row r="10" spans="1:14" x14ac:dyDescent="0.25">
      <c r="F10" s="5" t="s">
        <v>21</v>
      </c>
      <c r="I10" s="217">
        <v>9</v>
      </c>
      <c r="J10" s="151">
        <v>9</v>
      </c>
      <c r="K10" s="226">
        <v>1308</v>
      </c>
    </row>
    <row r="11" spans="1:14" ht="18.75" x14ac:dyDescent="0.25">
      <c r="D11" s="155" t="s">
        <v>60</v>
      </c>
      <c r="I11" s="217">
        <v>10</v>
      </c>
      <c r="J11" s="151">
        <v>10</v>
      </c>
      <c r="K11" s="226">
        <v>1309</v>
      </c>
    </row>
    <row r="12" spans="1:14" x14ac:dyDescent="0.25">
      <c r="A12" s="163" t="s">
        <v>54</v>
      </c>
      <c r="I12" s="217">
        <v>11</v>
      </c>
      <c r="J12" s="151">
        <v>11</v>
      </c>
      <c r="K12" s="226">
        <v>1310</v>
      </c>
    </row>
    <row r="13" spans="1:14" x14ac:dyDescent="0.25">
      <c r="A13" s="163" t="s">
        <v>22</v>
      </c>
      <c r="I13" s="217">
        <v>12</v>
      </c>
      <c r="J13" s="151">
        <v>12</v>
      </c>
      <c r="K13" s="226">
        <v>1311</v>
      </c>
    </row>
    <row r="14" spans="1:14" x14ac:dyDescent="0.25">
      <c r="A14" s="164" t="s">
        <v>55</v>
      </c>
      <c r="I14" s="217">
        <v>13</v>
      </c>
      <c r="K14" s="226">
        <v>1312</v>
      </c>
    </row>
    <row r="15" spans="1:14" x14ac:dyDescent="0.25">
      <c r="D15" s="218" t="s">
        <v>27</v>
      </c>
      <c r="I15" s="217">
        <v>14</v>
      </c>
      <c r="K15" s="226">
        <v>1313</v>
      </c>
    </row>
    <row r="16" spans="1:14" x14ac:dyDescent="0.25">
      <c r="D16" s="218" t="s">
        <v>26</v>
      </c>
      <c r="I16" s="217">
        <v>15</v>
      </c>
      <c r="K16" s="226">
        <v>1314</v>
      </c>
    </row>
    <row r="17" spans="3:11" x14ac:dyDescent="0.25">
      <c r="I17" s="217">
        <v>16</v>
      </c>
      <c r="K17" s="226">
        <v>1315</v>
      </c>
    </row>
    <row r="18" spans="3:11" x14ac:dyDescent="0.25">
      <c r="I18" s="217">
        <v>17</v>
      </c>
      <c r="K18" s="226">
        <v>1316</v>
      </c>
    </row>
    <row r="19" spans="3:11" x14ac:dyDescent="0.25">
      <c r="I19" s="217">
        <v>18</v>
      </c>
      <c r="K19" s="226">
        <v>1317</v>
      </c>
    </row>
    <row r="20" spans="3:11" x14ac:dyDescent="0.25">
      <c r="I20" s="217">
        <v>19</v>
      </c>
      <c r="K20" s="226">
        <v>1318</v>
      </c>
    </row>
    <row r="21" spans="3:11" ht="15" customHeight="1" x14ac:dyDescent="0.25">
      <c r="C21" s="311"/>
      <c r="D21" s="312"/>
      <c r="E21" s="312"/>
      <c r="F21" s="312"/>
      <c r="G21" s="313"/>
      <c r="I21" s="217">
        <v>20</v>
      </c>
      <c r="K21" s="226">
        <v>1319</v>
      </c>
    </row>
    <row r="22" spans="3:11" ht="15" customHeight="1" x14ac:dyDescent="0.25">
      <c r="C22" s="314"/>
      <c r="D22" s="315"/>
      <c r="E22" s="315"/>
      <c r="F22" s="315"/>
      <c r="G22" s="316"/>
      <c r="I22" s="217">
        <v>21</v>
      </c>
      <c r="K22" s="226">
        <v>1320</v>
      </c>
    </row>
    <row r="23" spans="3:11" ht="15" customHeight="1" x14ac:dyDescent="0.25">
      <c r="C23" s="317"/>
      <c r="D23" s="318"/>
      <c r="E23" s="318"/>
      <c r="F23" s="318"/>
      <c r="G23" s="319"/>
      <c r="I23" s="217">
        <v>22</v>
      </c>
      <c r="K23" s="226">
        <v>1321</v>
      </c>
    </row>
    <row r="24" spans="3:11" x14ac:dyDescent="0.25">
      <c r="I24" s="217">
        <v>23</v>
      </c>
      <c r="K24" s="226">
        <v>1322</v>
      </c>
    </row>
    <row r="25" spans="3:11" x14ac:dyDescent="0.25">
      <c r="I25" s="217">
        <v>24</v>
      </c>
      <c r="K25" s="226">
        <v>1323</v>
      </c>
    </row>
    <row r="26" spans="3:11" x14ac:dyDescent="0.25">
      <c r="I26" s="217">
        <v>25</v>
      </c>
      <c r="K26" s="226">
        <v>1324</v>
      </c>
    </row>
    <row r="27" spans="3:11" x14ac:dyDescent="0.25">
      <c r="I27" s="217">
        <v>26</v>
      </c>
      <c r="K27" s="226">
        <v>1325</v>
      </c>
    </row>
    <row r="28" spans="3:11" x14ac:dyDescent="0.25">
      <c r="I28" s="217">
        <v>27</v>
      </c>
      <c r="K28" s="226">
        <v>1326</v>
      </c>
    </row>
    <row r="29" spans="3:11" x14ac:dyDescent="0.25">
      <c r="I29" s="217">
        <v>28</v>
      </c>
      <c r="K29" s="226">
        <v>1327</v>
      </c>
    </row>
    <row r="30" spans="3:11" x14ac:dyDescent="0.25">
      <c r="I30" s="217">
        <v>29</v>
      </c>
      <c r="K30" s="226">
        <v>1328</v>
      </c>
    </row>
    <row r="31" spans="3:11" x14ac:dyDescent="0.25">
      <c r="I31" s="217">
        <v>30</v>
      </c>
      <c r="K31" s="226">
        <v>1329</v>
      </c>
    </row>
    <row r="32" spans="3:11" x14ac:dyDescent="0.25">
      <c r="I32" s="217">
        <v>31</v>
      </c>
      <c r="K32" s="226">
        <v>1330</v>
      </c>
    </row>
    <row r="33" spans="11:11" x14ac:dyDescent="0.25">
      <c r="K33" s="226">
        <v>1331</v>
      </c>
    </row>
    <row r="34" spans="11:11" x14ac:dyDescent="0.25">
      <c r="K34" s="226">
        <v>1332</v>
      </c>
    </row>
    <row r="35" spans="11:11" x14ac:dyDescent="0.25">
      <c r="K35" s="226">
        <v>1333</v>
      </c>
    </row>
    <row r="36" spans="11:11" x14ac:dyDescent="0.25">
      <c r="K36" s="226">
        <v>1334</v>
      </c>
    </row>
    <row r="37" spans="11:11" x14ac:dyDescent="0.25">
      <c r="K37" s="226">
        <v>1335</v>
      </c>
    </row>
    <row r="38" spans="11:11" x14ac:dyDescent="0.25">
      <c r="K38" s="226">
        <v>1336</v>
      </c>
    </row>
    <row r="39" spans="11:11" x14ac:dyDescent="0.25">
      <c r="K39" s="226">
        <v>1337</v>
      </c>
    </row>
    <row r="40" spans="11:11" x14ac:dyDescent="0.25">
      <c r="K40" s="226">
        <v>1338</v>
      </c>
    </row>
    <row r="41" spans="11:11" x14ac:dyDescent="0.25">
      <c r="K41" s="226">
        <v>1339</v>
      </c>
    </row>
    <row r="42" spans="11:11" x14ac:dyDescent="0.25">
      <c r="K42" s="226">
        <v>1340</v>
      </c>
    </row>
    <row r="43" spans="11:11" x14ac:dyDescent="0.25">
      <c r="K43" s="226">
        <v>1341</v>
      </c>
    </row>
    <row r="44" spans="11:11" x14ac:dyDescent="0.25">
      <c r="K44" s="226">
        <v>1342</v>
      </c>
    </row>
    <row r="45" spans="11:11" x14ac:dyDescent="0.25">
      <c r="K45" s="226">
        <v>1343</v>
      </c>
    </row>
    <row r="46" spans="11:11" x14ac:dyDescent="0.25">
      <c r="K46" s="226">
        <v>1344</v>
      </c>
    </row>
    <row r="47" spans="11:11" x14ac:dyDescent="0.25">
      <c r="K47" s="226">
        <v>1345</v>
      </c>
    </row>
    <row r="48" spans="11:11" x14ac:dyDescent="0.25">
      <c r="K48" s="226">
        <v>1346</v>
      </c>
    </row>
    <row r="49" spans="11:11" x14ac:dyDescent="0.25">
      <c r="K49" s="226">
        <v>1347</v>
      </c>
    </row>
    <row r="50" spans="11:11" x14ac:dyDescent="0.25">
      <c r="K50" s="226">
        <v>1348</v>
      </c>
    </row>
    <row r="51" spans="11:11" x14ac:dyDescent="0.25">
      <c r="K51" s="226">
        <v>1349</v>
      </c>
    </row>
    <row r="52" spans="11:11" x14ac:dyDescent="0.25">
      <c r="K52" s="226">
        <v>1350</v>
      </c>
    </row>
    <row r="53" spans="11:11" x14ac:dyDescent="0.25">
      <c r="K53" s="226">
        <v>1351</v>
      </c>
    </row>
    <row r="54" spans="11:11" x14ac:dyDescent="0.25">
      <c r="K54" s="226">
        <v>1352</v>
      </c>
    </row>
    <row r="55" spans="11:11" x14ac:dyDescent="0.25">
      <c r="K55" s="226">
        <v>1353</v>
      </c>
    </row>
    <row r="56" spans="11:11" x14ac:dyDescent="0.25">
      <c r="K56" s="226">
        <v>1354</v>
      </c>
    </row>
    <row r="57" spans="11:11" x14ac:dyDescent="0.25">
      <c r="K57" s="226">
        <v>1355</v>
      </c>
    </row>
    <row r="58" spans="11:11" x14ac:dyDescent="0.25">
      <c r="K58" s="226">
        <v>1356</v>
      </c>
    </row>
    <row r="59" spans="11:11" x14ac:dyDescent="0.25">
      <c r="K59" s="226">
        <v>1357</v>
      </c>
    </row>
    <row r="60" spans="11:11" x14ac:dyDescent="0.25">
      <c r="K60" s="226">
        <v>1358</v>
      </c>
    </row>
    <row r="61" spans="11:11" x14ac:dyDescent="0.25">
      <c r="K61" s="226">
        <v>1359</v>
      </c>
    </row>
    <row r="62" spans="11:11" x14ac:dyDescent="0.25">
      <c r="K62" s="226">
        <v>1360</v>
      </c>
    </row>
    <row r="63" spans="11:11" x14ac:dyDescent="0.25">
      <c r="K63" s="226">
        <v>1361</v>
      </c>
    </row>
    <row r="64" spans="11:11" x14ac:dyDescent="0.25">
      <c r="K64" s="226">
        <v>1362</v>
      </c>
    </row>
    <row r="65" spans="11:11" x14ac:dyDescent="0.25">
      <c r="K65" s="226">
        <v>1363</v>
      </c>
    </row>
    <row r="66" spans="11:11" x14ac:dyDescent="0.25">
      <c r="K66" s="226">
        <v>1364</v>
      </c>
    </row>
    <row r="67" spans="11:11" x14ac:dyDescent="0.25">
      <c r="K67" s="226">
        <v>1365</v>
      </c>
    </row>
    <row r="68" spans="11:11" x14ac:dyDescent="0.25">
      <c r="K68" s="226">
        <v>1366</v>
      </c>
    </row>
    <row r="69" spans="11:11" x14ac:dyDescent="0.25">
      <c r="K69" s="226">
        <v>1367</v>
      </c>
    </row>
    <row r="70" spans="11:11" x14ac:dyDescent="0.25">
      <c r="K70" s="226">
        <v>1368</v>
      </c>
    </row>
    <row r="71" spans="11:11" x14ac:dyDescent="0.25">
      <c r="K71" s="226">
        <v>1369</v>
      </c>
    </row>
    <row r="72" spans="11:11" x14ac:dyDescent="0.25">
      <c r="K72" s="226">
        <v>1370</v>
      </c>
    </row>
    <row r="73" spans="11:11" x14ac:dyDescent="0.25">
      <c r="K73" s="226">
        <v>1371</v>
      </c>
    </row>
    <row r="74" spans="11:11" x14ac:dyDescent="0.25">
      <c r="K74" s="226">
        <v>1372</v>
      </c>
    </row>
    <row r="75" spans="11:11" x14ac:dyDescent="0.25">
      <c r="K75" s="226">
        <v>1373</v>
      </c>
    </row>
    <row r="76" spans="11:11" x14ac:dyDescent="0.25">
      <c r="K76" s="226">
        <v>1374</v>
      </c>
    </row>
    <row r="77" spans="11:11" x14ac:dyDescent="0.25">
      <c r="K77" s="226">
        <v>1375</v>
      </c>
    </row>
    <row r="78" spans="11:11" x14ac:dyDescent="0.25">
      <c r="K78" s="226">
        <v>1376</v>
      </c>
    </row>
    <row r="79" spans="11:11" x14ac:dyDescent="0.25">
      <c r="K79" s="226">
        <v>1377</v>
      </c>
    </row>
    <row r="80" spans="11:11" x14ac:dyDescent="0.25">
      <c r="K80" s="226">
        <v>1378</v>
      </c>
    </row>
    <row r="81" spans="11:11" x14ac:dyDescent="0.25">
      <c r="K81" s="226">
        <v>1379</v>
      </c>
    </row>
    <row r="82" spans="11:11" x14ac:dyDescent="0.25">
      <c r="K82" s="226">
        <v>1380</v>
      </c>
    </row>
    <row r="83" spans="11:11" x14ac:dyDescent="0.25">
      <c r="K83" s="226">
        <v>1381</v>
      </c>
    </row>
    <row r="84" spans="11:11" x14ac:dyDescent="0.25">
      <c r="K84" s="226">
        <v>1382</v>
      </c>
    </row>
    <row r="85" spans="11:11" x14ac:dyDescent="0.25">
      <c r="K85" s="226">
        <v>1383</v>
      </c>
    </row>
    <row r="86" spans="11:11" x14ac:dyDescent="0.25">
      <c r="K86" s="226">
        <v>1384</v>
      </c>
    </row>
    <row r="87" spans="11:11" x14ac:dyDescent="0.25">
      <c r="K87" s="226">
        <v>1385</v>
      </c>
    </row>
    <row r="88" spans="11:11" x14ac:dyDescent="0.25">
      <c r="K88" s="226">
        <v>1386</v>
      </c>
    </row>
    <row r="89" spans="11:11" x14ac:dyDescent="0.25">
      <c r="K89" s="226">
        <v>1387</v>
      </c>
    </row>
    <row r="90" spans="11:11" x14ac:dyDescent="0.25">
      <c r="K90" s="226">
        <v>1388</v>
      </c>
    </row>
    <row r="91" spans="11:11" x14ac:dyDescent="0.25">
      <c r="K91" s="226">
        <v>1389</v>
      </c>
    </row>
    <row r="92" spans="11:11" x14ac:dyDescent="0.25">
      <c r="K92" s="226">
        <v>1390</v>
      </c>
    </row>
    <row r="93" spans="11:11" x14ac:dyDescent="0.25">
      <c r="K93" s="226">
        <v>1391</v>
      </c>
    </row>
    <row r="94" spans="11:11" x14ac:dyDescent="0.25">
      <c r="K94" s="226">
        <v>1392</v>
      </c>
    </row>
    <row r="95" spans="11:11" x14ac:dyDescent="0.25">
      <c r="K95" s="226">
        <v>1393</v>
      </c>
    </row>
    <row r="96" spans="11:11" x14ac:dyDescent="0.25">
      <c r="K96" s="226">
        <v>1394</v>
      </c>
    </row>
    <row r="97" spans="11:11" x14ac:dyDescent="0.25">
      <c r="K97" s="226">
        <v>1395</v>
      </c>
    </row>
    <row r="98" spans="11:11" x14ac:dyDescent="0.25">
      <c r="K98" s="226">
        <v>1396</v>
      </c>
    </row>
    <row r="99" spans="11:11" x14ac:dyDescent="0.25">
      <c r="K99" s="226">
        <v>1397</v>
      </c>
    </row>
    <row r="100" spans="11:11" x14ac:dyDescent="0.25">
      <c r="K100" s="226">
        <v>1398</v>
      </c>
    </row>
    <row r="101" spans="11:11" x14ac:dyDescent="0.25">
      <c r="K101" s="226">
        <v>1399</v>
      </c>
    </row>
    <row r="102" spans="11:11" x14ac:dyDescent="0.25">
      <c r="K102" s="226">
        <v>1400</v>
      </c>
    </row>
    <row r="103" spans="11:11" x14ac:dyDescent="0.25">
      <c r="K103" s="226">
        <v>1401</v>
      </c>
    </row>
    <row r="104" spans="11:11" x14ac:dyDescent="0.25">
      <c r="K104" s="226">
        <v>1402</v>
      </c>
    </row>
    <row r="105" spans="11:11" x14ac:dyDescent="0.25">
      <c r="K105" s="226">
        <v>1403</v>
      </c>
    </row>
    <row r="106" spans="11:11" x14ac:dyDescent="0.25">
      <c r="K106" s="226">
        <v>1404</v>
      </c>
    </row>
    <row r="107" spans="11:11" x14ac:dyDescent="0.25">
      <c r="K107" s="226">
        <v>1405</v>
      </c>
    </row>
    <row r="108" spans="11:11" x14ac:dyDescent="0.25">
      <c r="K108" s="226">
        <v>1406</v>
      </c>
    </row>
    <row r="109" spans="11:11" x14ac:dyDescent="0.25">
      <c r="K109" s="226">
        <v>1407</v>
      </c>
    </row>
    <row r="110" spans="11:11" x14ac:dyDescent="0.25">
      <c r="K110" s="226">
        <v>1408</v>
      </c>
    </row>
    <row r="111" spans="11:11" x14ac:dyDescent="0.25">
      <c r="K111" s="226">
        <v>1409</v>
      </c>
    </row>
    <row r="112" spans="11:11" x14ac:dyDescent="0.25">
      <c r="K112" s="226">
        <v>1410</v>
      </c>
    </row>
    <row r="113" spans="11:11" x14ac:dyDescent="0.25">
      <c r="K113" s="226">
        <v>1411</v>
      </c>
    </row>
    <row r="114" spans="11:11" x14ac:dyDescent="0.25">
      <c r="K114" s="226">
        <v>1412</v>
      </c>
    </row>
    <row r="115" spans="11:11" x14ac:dyDescent="0.25">
      <c r="K115" s="226">
        <v>1413</v>
      </c>
    </row>
    <row r="116" spans="11:11" x14ac:dyDescent="0.25">
      <c r="K116" s="226">
        <v>1414</v>
      </c>
    </row>
    <row r="117" spans="11:11" x14ac:dyDescent="0.25">
      <c r="K117" s="226">
        <v>1415</v>
      </c>
    </row>
    <row r="118" spans="11:11" x14ac:dyDescent="0.25">
      <c r="K118" s="226">
        <v>1416</v>
      </c>
    </row>
    <row r="119" spans="11:11" x14ac:dyDescent="0.25">
      <c r="K119" s="226">
        <v>1417</v>
      </c>
    </row>
    <row r="120" spans="11:11" x14ac:dyDescent="0.25">
      <c r="K120" s="226">
        <v>1418</v>
      </c>
    </row>
    <row r="121" spans="11:11" x14ac:dyDescent="0.25">
      <c r="K121" s="226">
        <v>1419</v>
      </c>
    </row>
    <row r="122" spans="11:11" x14ac:dyDescent="0.25">
      <c r="K122" s="226">
        <v>1420</v>
      </c>
    </row>
    <row r="123" spans="11:11" x14ac:dyDescent="0.25">
      <c r="K123" s="226">
        <v>1421</v>
      </c>
    </row>
    <row r="124" spans="11:11" x14ac:dyDescent="0.25">
      <c r="K124" s="226">
        <v>1422</v>
      </c>
    </row>
    <row r="125" spans="11:11" x14ac:dyDescent="0.25">
      <c r="K125" s="226">
        <v>1423</v>
      </c>
    </row>
    <row r="126" spans="11:11" x14ac:dyDescent="0.25">
      <c r="K126" s="226">
        <v>1424</v>
      </c>
    </row>
    <row r="127" spans="11:11" x14ac:dyDescent="0.25">
      <c r="K127" s="226">
        <v>1425</v>
      </c>
    </row>
    <row r="128" spans="11:11" x14ac:dyDescent="0.25">
      <c r="K128" s="226">
        <v>1426</v>
      </c>
    </row>
    <row r="129" spans="11:11" x14ac:dyDescent="0.25">
      <c r="K129" s="226">
        <v>1427</v>
      </c>
    </row>
    <row r="130" spans="11:11" x14ac:dyDescent="0.25">
      <c r="K130" s="226">
        <v>1428</v>
      </c>
    </row>
    <row r="131" spans="11:11" x14ac:dyDescent="0.25">
      <c r="K131" s="226">
        <v>1429</v>
      </c>
    </row>
    <row r="132" spans="11:11" x14ac:dyDescent="0.25">
      <c r="K132" s="226">
        <v>1430</v>
      </c>
    </row>
    <row r="133" spans="11:11" x14ac:dyDescent="0.25">
      <c r="K133" s="226">
        <v>1431</v>
      </c>
    </row>
    <row r="134" spans="11:11" x14ac:dyDescent="0.25">
      <c r="K134" s="226">
        <v>1432</v>
      </c>
    </row>
    <row r="135" spans="11:11" x14ac:dyDescent="0.25">
      <c r="K135" s="226">
        <v>1433</v>
      </c>
    </row>
    <row r="136" spans="11:11" x14ac:dyDescent="0.25">
      <c r="K136" s="226">
        <v>1434</v>
      </c>
    </row>
    <row r="137" spans="11:11" x14ac:dyDescent="0.25">
      <c r="K137" s="226">
        <v>1435</v>
      </c>
    </row>
    <row r="138" spans="11:11" x14ac:dyDescent="0.25">
      <c r="K138" s="226">
        <v>1436</v>
      </c>
    </row>
    <row r="139" spans="11:11" x14ac:dyDescent="0.25">
      <c r="K139" s="226">
        <v>1437</v>
      </c>
    </row>
    <row r="140" spans="11:11" x14ac:dyDescent="0.25">
      <c r="K140" s="226">
        <v>1438</v>
      </c>
    </row>
    <row r="141" spans="11:11" x14ac:dyDescent="0.25">
      <c r="K141" s="226">
        <v>1439</v>
      </c>
    </row>
    <row r="142" spans="11:11" x14ac:dyDescent="0.25">
      <c r="K142" s="226">
        <v>1440</v>
      </c>
    </row>
    <row r="143" spans="11:11" x14ac:dyDescent="0.25">
      <c r="K143" s="226">
        <v>1441</v>
      </c>
    </row>
    <row r="144" spans="11:11" x14ac:dyDescent="0.25">
      <c r="K144" s="226">
        <v>1442</v>
      </c>
    </row>
    <row r="145" spans="11:11" x14ac:dyDescent="0.25">
      <c r="K145" s="226">
        <v>1443</v>
      </c>
    </row>
    <row r="146" spans="11:11" x14ac:dyDescent="0.25">
      <c r="K146" s="226">
        <v>1444</v>
      </c>
    </row>
    <row r="147" spans="11:11" x14ac:dyDescent="0.25">
      <c r="K147" s="226">
        <v>1445</v>
      </c>
    </row>
    <row r="148" spans="11:11" x14ac:dyDescent="0.25">
      <c r="K148" s="226">
        <v>1446</v>
      </c>
    </row>
    <row r="149" spans="11:11" x14ac:dyDescent="0.25">
      <c r="K149" s="226">
        <v>1447</v>
      </c>
    </row>
    <row r="150" spans="11:11" x14ac:dyDescent="0.25">
      <c r="K150" s="226">
        <v>1448</v>
      </c>
    </row>
    <row r="151" spans="11:11" x14ac:dyDescent="0.25">
      <c r="K151" s="226">
        <v>1449</v>
      </c>
    </row>
    <row r="152" spans="11:11" x14ac:dyDescent="0.25">
      <c r="K152" s="226">
        <v>1450</v>
      </c>
    </row>
    <row r="153" spans="11:11" x14ac:dyDescent="0.25">
      <c r="K153" s="226">
        <v>1451</v>
      </c>
    </row>
    <row r="154" spans="11:11" x14ac:dyDescent="0.25">
      <c r="K154" s="226">
        <v>1452</v>
      </c>
    </row>
    <row r="155" spans="11:11" x14ac:dyDescent="0.25">
      <c r="K155" s="226">
        <v>1453</v>
      </c>
    </row>
    <row r="156" spans="11:11" x14ac:dyDescent="0.25">
      <c r="K156" s="226">
        <v>1454</v>
      </c>
    </row>
    <row r="157" spans="11:11" x14ac:dyDescent="0.25">
      <c r="K157" s="226">
        <v>1455</v>
      </c>
    </row>
    <row r="158" spans="11:11" x14ac:dyDescent="0.25">
      <c r="K158" s="226">
        <v>1456</v>
      </c>
    </row>
    <row r="159" spans="11:11" x14ac:dyDescent="0.25">
      <c r="K159" s="226">
        <v>1457</v>
      </c>
    </row>
    <row r="160" spans="11:11" x14ac:dyDescent="0.25">
      <c r="K160" s="226">
        <v>1458</v>
      </c>
    </row>
    <row r="161" spans="11:11" x14ac:dyDescent="0.25">
      <c r="K161" s="226">
        <v>1459</v>
      </c>
    </row>
    <row r="162" spans="11:11" x14ac:dyDescent="0.25">
      <c r="K162" s="226">
        <v>1460</v>
      </c>
    </row>
    <row r="163" spans="11:11" x14ac:dyDescent="0.25">
      <c r="K163" s="226">
        <v>1461</v>
      </c>
    </row>
    <row r="164" spans="11:11" x14ac:dyDescent="0.25">
      <c r="K164" s="226">
        <v>1462</v>
      </c>
    </row>
    <row r="165" spans="11:11" x14ac:dyDescent="0.25">
      <c r="K165" s="226">
        <v>1463</v>
      </c>
    </row>
    <row r="166" spans="11:11" x14ac:dyDescent="0.25">
      <c r="K166" s="226">
        <v>1464</v>
      </c>
    </row>
    <row r="167" spans="11:11" x14ac:dyDescent="0.25">
      <c r="K167" s="226">
        <v>1465</v>
      </c>
    </row>
    <row r="168" spans="11:11" x14ac:dyDescent="0.25">
      <c r="K168" s="226">
        <v>1466</v>
      </c>
    </row>
    <row r="169" spans="11:11" x14ac:dyDescent="0.25">
      <c r="K169" s="226">
        <v>1467</v>
      </c>
    </row>
    <row r="170" spans="11:11" x14ac:dyDescent="0.25">
      <c r="K170" s="226">
        <v>1468</v>
      </c>
    </row>
    <row r="171" spans="11:11" x14ac:dyDescent="0.25">
      <c r="K171" s="226">
        <v>1469</v>
      </c>
    </row>
    <row r="172" spans="11:11" x14ac:dyDescent="0.25">
      <c r="K172" s="226">
        <v>1470</v>
      </c>
    </row>
    <row r="173" spans="11:11" x14ac:dyDescent="0.25">
      <c r="K173" s="226">
        <v>1471</v>
      </c>
    </row>
    <row r="174" spans="11:11" x14ac:dyDescent="0.25">
      <c r="K174" s="226">
        <v>1472</v>
      </c>
    </row>
    <row r="175" spans="11:11" x14ac:dyDescent="0.25">
      <c r="K175" s="226">
        <v>1473</v>
      </c>
    </row>
    <row r="176" spans="11:11" x14ac:dyDescent="0.25">
      <c r="K176" s="226">
        <v>1474</v>
      </c>
    </row>
    <row r="177" spans="11:11" x14ac:dyDescent="0.25">
      <c r="K177" s="226">
        <v>1475</v>
      </c>
    </row>
    <row r="178" spans="11:11" x14ac:dyDescent="0.25">
      <c r="K178" s="226">
        <v>1476</v>
      </c>
    </row>
    <row r="179" spans="11:11" x14ac:dyDescent="0.25">
      <c r="K179" s="226">
        <v>1477</v>
      </c>
    </row>
    <row r="180" spans="11:11" x14ac:dyDescent="0.25">
      <c r="K180" s="226">
        <v>1478</v>
      </c>
    </row>
    <row r="181" spans="11:11" x14ac:dyDescent="0.25">
      <c r="K181" s="226">
        <v>1479</v>
      </c>
    </row>
    <row r="182" spans="11:11" x14ac:dyDescent="0.25">
      <c r="K182" s="226">
        <v>1480</v>
      </c>
    </row>
    <row r="183" spans="11:11" x14ac:dyDescent="0.25">
      <c r="K183" s="226">
        <v>1481</v>
      </c>
    </row>
    <row r="184" spans="11:11" x14ac:dyDescent="0.25">
      <c r="K184" s="226">
        <v>1482</v>
      </c>
    </row>
    <row r="185" spans="11:11" x14ac:dyDescent="0.25">
      <c r="K185" s="226">
        <v>1483</v>
      </c>
    </row>
    <row r="186" spans="11:11" x14ac:dyDescent="0.25">
      <c r="K186" s="226">
        <v>1484</v>
      </c>
    </row>
    <row r="187" spans="11:11" x14ac:dyDescent="0.25">
      <c r="K187" s="226">
        <v>1485</v>
      </c>
    </row>
    <row r="188" spans="11:11" x14ac:dyDescent="0.25">
      <c r="K188" s="226">
        <v>1486</v>
      </c>
    </row>
    <row r="189" spans="11:11" x14ac:dyDescent="0.25">
      <c r="K189" s="226">
        <v>1487</v>
      </c>
    </row>
    <row r="190" spans="11:11" x14ac:dyDescent="0.25">
      <c r="K190" s="226">
        <v>1488</v>
      </c>
    </row>
    <row r="191" spans="11:11" x14ac:dyDescent="0.25">
      <c r="K191" s="226">
        <v>1489</v>
      </c>
    </row>
    <row r="192" spans="11:11" x14ac:dyDescent="0.25">
      <c r="K192" s="226">
        <v>1490</v>
      </c>
    </row>
    <row r="193" spans="11:11" x14ac:dyDescent="0.25">
      <c r="K193" s="226">
        <v>1491</v>
      </c>
    </row>
    <row r="194" spans="11:11" x14ac:dyDescent="0.25">
      <c r="K194" s="226">
        <v>1492</v>
      </c>
    </row>
    <row r="195" spans="11:11" x14ac:dyDescent="0.25">
      <c r="K195" s="226">
        <v>1493</v>
      </c>
    </row>
    <row r="196" spans="11:11" x14ac:dyDescent="0.25">
      <c r="K196" s="226">
        <v>1494</v>
      </c>
    </row>
    <row r="197" spans="11:11" x14ac:dyDescent="0.25">
      <c r="K197" s="226">
        <v>1495</v>
      </c>
    </row>
    <row r="198" spans="11:11" x14ac:dyDescent="0.25">
      <c r="K198" s="226">
        <v>1496</v>
      </c>
    </row>
    <row r="199" spans="11:11" x14ac:dyDescent="0.25">
      <c r="K199" s="226">
        <v>1497</v>
      </c>
    </row>
    <row r="200" spans="11:11" x14ac:dyDescent="0.25">
      <c r="K200" s="226">
        <v>1498</v>
      </c>
    </row>
    <row r="201" spans="11:11" x14ac:dyDescent="0.25">
      <c r="K201" s="226">
        <v>1499</v>
      </c>
    </row>
    <row r="202" spans="11:11" x14ac:dyDescent="0.25">
      <c r="K202" s="226">
        <v>1500</v>
      </c>
    </row>
    <row r="203" spans="11:11" x14ac:dyDescent="0.25">
      <c r="K203" s="226">
        <v>1501</v>
      </c>
    </row>
    <row r="204" spans="11:11" x14ac:dyDescent="0.25">
      <c r="K204" s="226">
        <v>1502</v>
      </c>
    </row>
    <row r="205" spans="11:11" x14ac:dyDescent="0.25">
      <c r="K205" s="226">
        <v>1503</v>
      </c>
    </row>
    <row r="206" spans="11:11" x14ac:dyDescent="0.25">
      <c r="K206" s="226">
        <v>1504</v>
      </c>
    </row>
    <row r="207" spans="11:11" x14ac:dyDescent="0.25">
      <c r="K207" s="226">
        <v>1505</v>
      </c>
    </row>
    <row r="208" spans="11:11" x14ac:dyDescent="0.25">
      <c r="K208" s="226">
        <v>1506</v>
      </c>
    </row>
    <row r="209" spans="11:11" x14ac:dyDescent="0.25">
      <c r="K209" s="226">
        <v>1507</v>
      </c>
    </row>
    <row r="210" spans="11:11" x14ac:dyDescent="0.25">
      <c r="K210" s="226">
        <v>1508</v>
      </c>
    </row>
    <row r="211" spans="11:11" x14ac:dyDescent="0.25">
      <c r="K211" s="226">
        <v>1509</v>
      </c>
    </row>
    <row r="212" spans="11:11" x14ac:dyDescent="0.25">
      <c r="K212" s="226">
        <v>1510</v>
      </c>
    </row>
    <row r="213" spans="11:11" x14ac:dyDescent="0.25">
      <c r="K213" s="226">
        <v>1511</v>
      </c>
    </row>
    <row r="214" spans="11:11" x14ac:dyDescent="0.25">
      <c r="K214" s="226">
        <v>1512</v>
      </c>
    </row>
    <row r="215" spans="11:11" x14ac:dyDescent="0.25">
      <c r="K215" s="226">
        <v>1513</v>
      </c>
    </row>
    <row r="216" spans="11:11" x14ac:dyDescent="0.25">
      <c r="K216" s="226">
        <v>1514</v>
      </c>
    </row>
    <row r="217" spans="11:11" x14ac:dyDescent="0.25">
      <c r="K217" s="226">
        <v>1515</v>
      </c>
    </row>
    <row r="218" spans="11:11" x14ac:dyDescent="0.25">
      <c r="K218" s="226">
        <v>1516</v>
      </c>
    </row>
    <row r="219" spans="11:11" x14ac:dyDescent="0.25">
      <c r="K219" s="226">
        <v>1517</v>
      </c>
    </row>
    <row r="220" spans="11:11" x14ac:dyDescent="0.25">
      <c r="K220" s="226">
        <v>1518</v>
      </c>
    </row>
    <row r="221" spans="11:11" x14ac:dyDescent="0.25">
      <c r="K221" s="226">
        <v>1519</v>
      </c>
    </row>
    <row r="222" spans="11:11" x14ac:dyDescent="0.25">
      <c r="K222" s="226">
        <v>1520</v>
      </c>
    </row>
    <row r="223" spans="11:11" x14ac:dyDescent="0.25">
      <c r="K223" s="226">
        <v>1521</v>
      </c>
    </row>
    <row r="224" spans="11:11" x14ac:dyDescent="0.25">
      <c r="K224" s="226">
        <v>1522</v>
      </c>
    </row>
    <row r="225" spans="11:11" x14ac:dyDescent="0.25">
      <c r="K225" s="226">
        <v>1523</v>
      </c>
    </row>
    <row r="226" spans="11:11" x14ac:dyDescent="0.25">
      <c r="K226" s="226">
        <v>1524</v>
      </c>
    </row>
    <row r="227" spans="11:11" x14ac:dyDescent="0.25">
      <c r="K227" s="226">
        <v>1525</v>
      </c>
    </row>
    <row r="228" spans="11:11" x14ac:dyDescent="0.25">
      <c r="K228" s="226">
        <v>1526</v>
      </c>
    </row>
    <row r="229" spans="11:11" x14ac:dyDescent="0.25">
      <c r="K229" s="226">
        <v>1527</v>
      </c>
    </row>
    <row r="230" spans="11:11" x14ac:dyDescent="0.25">
      <c r="K230" s="226">
        <v>1528</v>
      </c>
    </row>
    <row r="231" spans="11:11" x14ac:dyDescent="0.25">
      <c r="K231" s="226">
        <v>1529</v>
      </c>
    </row>
    <row r="232" spans="11:11" x14ac:dyDescent="0.25">
      <c r="K232" s="226">
        <v>1530</v>
      </c>
    </row>
    <row r="233" spans="11:11" x14ac:dyDescent="0.25">
      <c r="K233" s="226">
        <v>1531</v>
      </c>
    </row>
    <row r="234" spans="11:11" x14ac:dyDescent="0.25">
      <c r="K234" s="226">
        <v>1532</v>
      </c>
    </row>
    <row r="235" spans="11:11" x14ac:dyDescent="0.25">
      <c r="K235" s="226">
        <v>1533</v>
      </c>
    </row>
    <row r="236" spans="11:11" x14ac:dyDescent="0.25">
      <c r="K236" s="226">
        <v>1534</v>
      </c>
    </row>
    <row r="237" spans="11:11" x14ac:dyDescent="0.25">
      <c r="K237" s="226">
        <v>1535</v>
      </c>
    </row>
    <row r="238" spans="11:11" x14ac:dyDescent="0.25">
      <c r="K238" s="226">
        <v>1536</v>
      </c>
    </row>
    <row r="239" spans="11:11" x14ac:dyDescent="0.25">
      <c r="K239" s="226">
        <v>1537</v>
      </c>
    </row>
    <row r="240" spans="11:11" x14ac:dyDescent="0.25">
      <c r="K240" s="226">
        <v>1538</v>
      </c>
    </row>
    <row r="241" spans="11:11" x14ac:dyDescent="0.25">
      <c r="K241" s="226">
        <v>1539</v>
      </c>
    </row>
    <row r="242" spans="11:11" x14ac:dyDescent="0.25">
      <c r="K242" s="226">
        <v>1540</v>
      </c>
    </row>
    <row r="243" spans="11:11" x14ac:dyDescent="0.25">
      <c r="K243" s="226">
        <v>1541</v>
      </c>
    </row>
    <row r="244" spans="11:11" x14ac:dyDescent="0.25">
      <c r="K244" s="226">
        <v>1542</v>
      </c>
    </row>
    <row r="245" spans="11:11" x14ac:dyDescent="0.25">
      <c r="K245" s="226">
        <v>1543</v>
      </c>
    </row>
    <row r="246" spans="11:11" x14ac:dyDescent="0.25">
      <c r="K246" s="226">
        <v>1544</v>
      </c>
    </row>
    <row r="247" spans="11:11" x14ac:dyDescent="0.25">
      <c r="K247" s="226">
        <v>1545</v>
      </c>
    </row>
    <row r="248" spans="11:11" x14ac:dyDescent="0.25">
      <c r="K248" s="226">
        <v>1546</v>
      </c>
    </row>
    <row r="249" spans="11:11" x14ac:dyDescent="0.25">
      <c r="K249" s="226">
        <v>1547</v>
      </c>
    </row>
    <row r="250" spans="11:11" x14ac:dyDescent="0.25">
      <c r="K250" s="226">
        <v>1548</v>
      </c>
    </row>
    <row r="251" spans="11:11" x14ac:dyDescent="0.25">
      <c r="K251" s="226">
        <v>1549</v>
      </c>
    </row>
    <row r="252" spans="11:11" x14ac:dyDescent="0.25">
      <c r="K252" s="226">
        <v>1550</v>
      </c>
    </row>
    <row r="253" spans="11:11" x14ac:dyDescent="0.25">
      <c r="K253" s="226">
        <v>1551</v>
      </c>
    </row>
    <row r="254" spans="11:11" x14ac:dyDescent="0.25">
      <c r="K254" s="226">
        <v>1552</v>
      </c>
    </row>
    <row r="255" spans="11:11" x14ac:dyDescent="0.25">
      <c r="K255" s="226">
        <v>1553</v>
      </c>
    </row>
    <row r="256" spans="11:11" x14ac:dyDescent="0.25">
      <c r="K256" s="226">
        <v>1554</v>
      </c>
    </row>
    <row r="257" spans="11:11" x14ac:dyDescent="0.25">
      <c r="K257" s="226">
        <v>1555</v>
      </c>
    </row>
    <row r="258" spans="11:11" x14ac:dyDescent="0.25">
      <c r="K258" s="226">
        <v>1556</v>
      </c>
    </row>
    <row r="259" spans="11:11" x14ac:dyDescent="0.25">
      <c r="K259" s="226">
        <v>1557</v>
      </c>
    </row>
    <row r="260" spans="11:11" x14ac:dyDescent="0.25">
      <c r="K260" s="226">
        <v>1558</v>
      </c>
    </row>
    <row r="261" spans="11:11" x14ac:dyDescent="0.25">
      <c r="K261" s="226">
        <v>1559</v>
      </c>
    </row>
    <row r="262" spans="11:11" x14ac:dyDescent="0.25">
      <c r="K262" s="226">
        <v>1560</v>
      </c>
    </row>
    <row r="263" spans="11:11" x14ac:dyDescent="0.25">
      <c r="K263" s="226">
        <v>1561</v>
      </c>
    </row>
    <row r="264" spans="11:11" x14ac:dyDescent="0.25">
      <c r="K264" s="226">
        <v>1562</v>
      </c>
    </row>
    <row r="265" spans="11:11" x14ac:dyDescent="0.25">
      <c r="K265" s="226">
        <v>1563</v>
      </c>
    </row>
    <row r="266" spans="11:11" x14ac:dyDescent="0.25">
      <c r="K266" s="226">
        <v>1564</v>
      </c>
    </row>
    <row r="267" spans="11:11" x14ac:dyDescent="0.25">
      <c r="K267" s="226">
        <v>1565</v>
      </c>
    </row>
    <row r="268" spans="11:11" x14ac:dyDescent="0.25">
      <c r="K268" s="226">
        <v>1566</v>
      </c>
    </row>
    <row r="269" spans="11:11" x14ac:dyDescent="0.25">
      <c r="K269" s="226">
        <v>1567</v>
      </c>
    </row>
    <row r="270" spans="11:11" x14ac:dyDescent="0.25">
      <c r="K270" s="226">
        <v>1568</v>
      </c>
    </row>
    <row r="271" spans="11:11" x14ac:dyDescent="0.25">
      <c r="K271" s="226">
        <v>1569</v>
      </c>
    </row>
    <row r="272" spans="11:11" x14ac:dyDescent="0.25">
      <c r="K272" s="226">
        <v>1570</v>
      </c>
    </row>
    <row r="273" spans="11:11" x14ac:dyDescent="0.25">
      <c r="K273" s="226">
        <v>1571</v>
      </c>
    </row>
    <row r="274" spans="11:11" x14ac:dyDescent="0.25">
      <c r="K274" s="226">
        <v>1572</v>
      </c>
    </row>
    <row r="275" spans="11:11" x14ac:dyDescent="0.25">
      <c r="K275" s="226">
        <v>1573</v>
      </c>
    </row>
    <row r="276" spans="11:11" x14ac:dyDescent="0.25">
      <c r="K276" s="226">
        <v>1574</v>
      </c>
    </row>
    <row r="277" spans="11:11" x14ac:dyDescent="0.25">
      <c r="K277" s="226">
        <v>1575</v>
      </c>
    </row>
    <row r="278" spans="11:11" x14ac:dyDescent="0.25">
      <c r="K278" s="226">
        <v>1576</v>
      </c>
    </row>
    <row r="279" spans="11:11" x14ac:dyDescent="0.25">
      <c r="K279" s="226">
        <v>1577</v>
      </c>
    </row>
    <row r="280" spans="11:11" x14ac:dyDescent="0.25">
      <c r="K280" s="226">
        <v>1578</v>
      </c>
    </row>
    <row r="281" spans="11:11" x14ac:dyDescent="0.25">
      <c r="K281" s="226">
        <v>1579</v>
      </c>
    </row>
    <row r="282" spans="11:11" x14ac:dyDescent="0.25">
      <c r="K282" s="226">
        <v>1580</v>
      </c>
    </row>
    <row r="283" spans="11:11" x14ac:dyDescent="0.25">
      <c r="K283" s="226">
        <v>1581</v>
      </c>
    </row>
    <row r="284" spans="11:11" x14ac:dyDescent="0.25">
      <c r="K284" s="226">
        <v>1582</v>
      </c>
    </row>
    <row r="285" spans="11:11" x14ac:dyDescent="0.25">
      <c r="K285" s="226">
        <v>1583</v>
      </c>
    </row>
    <row r="286" spans="11:11" x14ac:dyDescent="0.25">
      <c r="K286" s="226">
        <v>1584</v>
      </c>
    </row>
    <row r="287" spans="11:11" x14ac:dyDescent="0.25">
      <c r="K287" s="226">
        <v>1585</v>
      </c>
    </row>
    <row r="288" spans="11:11" x14ac:dyDescent="0.25">
      <c r="K288" s="226">
        <v>1586</v>
      </c>
    </row>
    <row r="289" spans="11:11" x14ac:dyDescent="0.25">
      <c r="K289" s="226">
        <v>1587</v>
      </c>
    </row>
    <row r="290" spans="11:11" x14ac:dyDescent="0.25">
      <c r="K290" s="226">
        <v>1588</v>
      </c>
    </row>
    <row r="291" spans="11:11" x14ac:dyDescent="0.25">
      <c r="K291" s="226">
        <v>1589</v>
      </c>
    </row>
    <row r="292" spans="11:11" x14ac:dyDescent="0.25">
      <c r="K292" s="226">
        <v>1590</v>
      </c>
    </row>
    <row r="293" spans="11:11" x14ac:dyDescent="0.25">
      <c r="K293" s="226">
        <v>1591</v>
      </c>
    </row>
    <row r="294" spans="11:11" x14ac:dyDescent="0.25">
      <c r="K294" s="226">
        <v>1592</v>
      </c>
    </row>
    <row r="295" spans="11:11" x14ac:dyDescent="0.25">
      <c r="K295" s="226">
        <v>1593</v>
      </c>
    </row>
    <row r="296" spans="11:11" x14ac:dyDescent="0.25">
      <c r="K296" s="226">
        <v>1594</v>
      </c>
    </row>
    <row r="297" spans="11:11" x14ac:dyDescent="0.25">
      <c r="K297" s="226">
        <v>1595</v>
      </c>
    </row>
    <row r="298" spans="11:11" x14ac:dyDescent="0.25">
      <c r="K298" s="226">
        <v>1596</v>
      </c>
    </row>
    <row r="299" spans="11:11" x14ac:dyDescent="0.25">
      <c r="K299" s="226">
        <v>1597</v>
      </c>
    </row>
    <row r="300" spans="11:11" x14ac:dyDescent="0.25">
      <c r="K300" s="226">
        <v>1598</v>
      </c>
    </row>
    <row r="301" spans="11:11" x14ac:dyDescent="0.25">
      <c r="K301" s="226">
        <v>1599</v>
      </c>
    </row>
    <row r="302" spans="11:11" x14ac:dyDescent="0.25">
      <c r="K302" s="226">
        <v>1600</v>
      </c>
    </row>
    <row r="303" spans="11:11" x14ac:dyDescent="0.25">
      <c r="K303" s="226">
        <v>1601</v>
      </c>
    </row>
    <row r="304" spans="11:11" x14ac:dyDescent="0.25">
      <c r="K304" s="226">
        <v>1602</v>
      </c>
    </row>
    <row r="305" spans="11:11" x14ac:dyDescent="0.25">
      <c r="K305" s="226">
        <v>1603</v>
      </c>
    </row>
    <row r="306" spans="11:11" x14ac:dyDescent="0.25">
      <c r="K306" s="226">
        <v>1604</v>
      </c>
    </row>
    <row r="307" spans="11:11" x14ac:dyDescent="0.25">
      <c r="K307" s="226">
        <v>1605</v>
      </c>
    </row>
    <row r="308" spans="11:11" x14ac:dyDescent="0.25">
      <c r="K308" s="226">
        <v>1606</v>
      </c>
    </row>
    <row r="309" spans="11:11" x14ac:dyDescent="0.25">
      <c r="K309" s="226">
        <v>1607</v>
      </c>
    </row>
    <row r="310" spans="11:11" x14ac:dyDescent="0.25">
      <c r="K310" s="226">
        <v>1608</v>
      </c>
    </row>
    <row r="311" spans="11:11" x14ac:dyDescent="0.25">
      <c r="K311" s="226">
        <v>1609</v>
      </c>
    </row>
    <row r="312" spans="11:11" x14ac:dyDescent="0.25">
      <c r="K312" s="226">
        <v>1610</v>
      </c>
    </row>
    <row r="313" spans="11:11" x14ac:dyDescent="0.25">
      <c r="K313" s="226">
        <v>1611</v>
      </c>
    </row>
    <row r="314" spans="11:11" x14ac:dyDescent="0.25">
      <c r="K314" s="226">
        <v>1612</v>
      </c>
    </row>
    <row r="315" spans="11:11" x14ac:dyDescent="0.25">
      <c r="K315" s="226">
        <v>1613</v>
      </c>
    </row>
    <row r="316" spans="11:11" x14ac:dyDescent="0.25">
      <c r="K316" s="226">
        <v>1614</v>
      </c>
    </row>
    <row r="317" spans="11:11" x14ac:dyDescent="0.25">
      <c r="K317" s="226">
        <v>1615</v>
      </c>
    </row>
    <row r="318" spans="11:11" x14ac:dyDescent="0.25">
      <c r="K318" s="226">
        <v>1616</v>
      </c>
    </row>
    <row r="319" spans="11:11" x14ac:dyDescent="0.25">
      <c r="K319" s="226">
        <v>1617</v>
      </c>
    </row>
    <row r="320" spans="11:11" x14ac:dyDescent="0.25">
      <c r="K320" s="226">
        <v>1618</v>
      </c>
    </row>
    <row r="321" spans="11:11" x14ac:dyDescent="0.25">
      <c r="K321" s="226">
        <v>1619</v>
      </c>
    </row>
    <row r="322" spans="11:11" x14ac:dyDescent="0.25">
      <c r="K322" s="226">
        <v>1620</v>
      </c>
    </row>
    <row r="323" spans="11:11" x14ac:dyDescent="0.25">
      <c r="K323" s="226">
        <v>1621</v>
      </c>
    </row>
    <row r="324" spans="11:11" x14ac:dyDescent="0.25">
      <c r="K324" s="226">
        <v>1622</v>
      </c>
    </row>
    <row r="325" spans="11:11" x14ac:dyDescent="0.25">
      <c r="K325" s="226">
        <v>1623</v>
      </c>
    </row>
    <row r="326" spans="11:11" x14ac:dyDescent="0.25">
      <c r="K326" s="226">
        <v>1624</v>
      </c>
    </row>
    <row r="327" spans="11:11" x14ac:dyDescent="0.25">
      <c r="K327" s="226">
        <v>1625</v>
      </c>
    </row>
    <row r="328" spans="11:11" x14ac:dyDescent="0.25">
      <c r="K328" s="226">
        <v>1626</v>
      </c>
    </row>
    <row r="329" spans="11:11" x14ac:dyDescent="0.25">
      <c r="K329" s="226">
        <v>1627</v>
      </c>
    </row>
    <row r="330" spans="11:11" x14ac:dyDescent="0.25">
      <c r="K330" s="226">
        <v>1628</v>
      </c>
    </row>
  </sheetData>
  <sheetProtection algorithmName="SHA-512" hashValue="Af6cXfCzAR0vd7SHvdEcgKvmDcVYoHilg3eRUhYKUCP8yoonQcZxsjbHJdHBlX0m8RFRiqnLn2oXe3M3zcsfdA==" saltValue="75KSp0vtzkOgXhopUfEegg==" spinCount="100000" sheet="1" formatCells="0" formatColumns="0" formatRows="0" insertColumns="0" insertRows="0" insertHyperlinks="0" deleteColumns="0" deleteRows="0" sort="0" autoFilter="0" pivotTables="0"/>
  <mergeCells count="1">
    <mergeCell ref="C21:G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I31"/>
  <sheetViews>
    <sheetView showGridLines="0" showRowColHeaders="0" rightToLeft="1" tabSelected="1" zoomScaleNormal="100" workbookViewId="0">
      <selection activeCell="E23" sqref="E23"/>
    </sheetView>
  </sheetViews>
  <sheetFormatPr defaultColWidth="9" defaultRowHeight="30" customHeight="1" x14ac:dyDescent="0.25"/>
  <cols>
    <col min="1" max="1" width="4.28515625" style="194" customWidth="1"/>
    <col min="2" max="2" width="6.140625" style="194" customWidth="1"/>
    <col min="3" max="3" width="90.140625" style="201" customWidth="1"/>
    <col min="4" max="4" width="16" style="194" customWidth="1"/>
    <col min="5" max="5" width="25" style="194" customWidth="1"/>
    <col min="6" max="6" width="51.85546875" style="194" customWidth="1"/>
    <col min="7" max="16384" width="9" style="194"/>
  </cols>
  <sheetData>
    <row r="1" spans="1:6" ht="90.75" customHeight="1" x14ac:dyDescent="0.25">
      <c r="A1" s="203"/>
      <c r="B1" s="330" t="s">
        <v>128</v>
      </c>
      <c r="C1" s="330"/>
      <c r="D1" s="205"/>
      <c r="E1" s="203"/>
      <c r="F1" s="203"/>
    </row>
    <row r="2" spans="1:6" ht="30" customHeight="1" x14ac:dyDescent="0.25">
      <c r="A2" s="203"/>
      <c r="B2" s="270">
        <v>1</v>
      </c>
      <c r="C2" s="271" t="s">
        <v>123</v>
      </c>
      <c r="D2" s="272" t="s">
        <v>91</v>
      </c>
      <c r="E2" s="203"/>
      <c r="F2" s="203"/>
    </row>
    <row r="3" spans="1:6" ht="8.1" customHeight="1" x14ac:dyDescent="0.25">
      <c r="A3" s="203"/>
      <c r="B3" s="203"/>
      <c r="C3" s="204"/>
      <c r="D3" s="203"/>
      <c r="E3" s="203"/>
      <c r="F3" s="203"/>
    </row>
    <row r="4" spans="1:6" ht="30" customHeight="1" x14ac:dyDescent="0.25">
      <c r="A4" s="203"/>
      <c r="B4" s="270">
        <v>2</v>
      </c>
      <c r="C4" s="271" t="s">
        <v>108</v>
      </c>
      <c r="D4" s="272" t="s">
        <v>91</v>
      </c>
      <c r="E4" s="203"/>
      <c r="F4" s="203"/>
    </row>
    <row r="5" spans="1:6" s="203" customFormat="1" ht="8.1" customHeight="1" x14ac:dyDescent="0.25">
      <c r="C5" s="204"/>
    </row>
    <row r="6" spans="1:6" ht="30" customHeight="1" x14ac:dyDescent="0.25">
      <c r="A6" s="203"/>
      <c r="B6" s="270">
        <v>3</v>
      </c>
      <c r="C6" s="271" t="s">
        <v>104</v>
      </c>
      <c r="D6" s="272" t="s">
        <v>91</v>
      </c>
      <c r="E6" s="203"/>
      <c r="F6" s="203"/>
    </row>
    <row r="7" spans="1:6" s="203" customFormat="1" ht="8.1" customHeight="1" x14ac:dyDescent="0.25">
      <c r="C7" s="204"/>
    </row>
    <row r="8" spans="1:6" ht="30" customHeight="1" x14ac:dyDescent="0.25">
      <c r="A8" s="203"/>
      <c r="B8" s="270">
        <v>4</v>
      </c>
      <c r="C8" s="271" t="s">
        <v>103</v>
      </c>
      <c r="D8" s="272" t="s">
        <v>91</v>
      </c>
      <c r="E8" s="203"/>
      <c r="F8" s="203"/>
    </row>
    <row r="9" spans="1:6" s="203" customFormat="1" ht="8.1" customHeight="1" x14ac:dyDescent="0.25">
      <c r="C9" s="204"/>
    </row>
    <row r="10" spans="1:6" ht="30" customHeight="1" x14ac:dyDescent="0.25">
      <c r="A10" s="203"/>
      <c r="B10" s="270">
        <v>5</v>
      </c>
      <c r="C10" s="271" t="s">
        <v>102</v>
      </c>
      <c r="D10" s="272" t="s">
        <v>91</v>
      </c>
      <c r="E10" s="203"/>
      <c r="F10" s="203"/>
    </row>
    <row r="11" spans="1:6" s="203" customFormat="1" ht="8.1" customHeight="1" x14ac:dyDescent="0.25">
      <c r="C11" s="204"/>
    </row>
    <row r="12" spans="1:6" ht="30" customHeight="1" x14ac:dyDescent="0.25">
      <c r="A12" s="203"/>
      <c r="B12" s="270">
        <v>6</v>
      </c>
      <c r="C12" s="271" t="s">
        <v>101</v>
      </c>
      <c r="D12" s="272" t="s">
        <v>91</v>
      </c>
      <c r="E12" s="203"/>
      <c r="F12" s="203"/>
    </row>
    <row r="13" spans="1:6" s="203" customFormat="1" ht="8.1" customHeight="1" x14ac:dyDescent="0.25">
      <c r="C13" s="204"/>
    </row>
    <row r="14" spans="1:6" ht="30" customHeight="1" x14ac:dyDescent="0.25">
      <c r="A14" s="203"/>
      <c r="B14" s="270">
        <v>7</v>
      </c>
      <c r="C14" s="271" t="s">
        <v>95</v>
      </c>
      <c r="D14" s="272" t="s">
        <v>91</v>
      </c>
      <c r="E14" s="203"/>
      <c r="F14" s="203"/>
    </row>
    <row r="15" spans="1:6" s="203" customFormat="1" ht="8.1" customHeight="1" x14ac:dyDescent="0.25">
      <c r="C15" s="204"/>
    </row>
    <row r="16" spans="1:6" ht="28.5" customHeight="1" x14ac:dyDescent="0.25">
      <c r="A16" s="203"/>
      <c r="B16" s="270">
        <v>8</v>
      </c>
      <c r="C16" s="271" t="s">
        <v>112</v>
      </c>
      <c r="D16" s="272" t="s">
        <v>91</v>
      </c>
      <c r="E16" s="203"/>
      <c r="F16" s="203"/>
    </row>
    <row r="17" spans="1:9" s="203" customFormat="1" ht="8.1" customHeight="1" x14ac:dyDescent="0.25">
      <c r="C17" s="204"/>
    </row>
    <row r="18" spans="1:9" ht="30" customHeight="1" x14ac:dyDescent="0.25">
      <c r="A18" s="203"/>
      <c r="B18" s="270">
        <v>9</v>
      </c>
      <c r="C18" s="271" t="s">
        <v>105</v>
      </c>
      <c r="D18" s="272" t="s">
        <v>91</v>
      </c>
      <c r="E18" s="203"/>
      <c r="F18" s="203"/>
    </row>
    <row r="19" spans="1:9" s="203" customFormat="1" ht="8.1" customHeight="1" x14ac:dyDescent="0.25">
      <c r="C19" s="204"/>
    </row>
    <row r="20" spans="1:9" ht="30" customHeight="1" x14ac:dyDescent="0.45">
      <c r="A20" s="203"/>
      <c r="B20" s="270">
        <v>10</v>
      </c>
      <c r="C20" s="271" t="s">
        <v>100</v>
      </c>
      <c r="D20" s="272" t="s">
        <v>91</v>
      </c>
      <c r="E20" s="197"/>
      <c r="F20" s="197"/>
    </row>
    <row r="21" spans="1:9" ht="17.25" customHeight="1" x14ac:dyDescent="0.25">
      <c r="A21" s="203"/>
      <c r="B21" s="203"/>
      <c r="C21" s="204"/>
      <c r="D21" s="203"/>
    </row>
    <row r="22" spans="1:9" ht="30" customHeight="1" x14ac:dyDescent="0.25">
      <c r="B22" s="320" t="s">
        <v>130</v>
      </c>
      <c r="C22" s="320"/>
      <c r="D22" s="320"/>
      <c r="E22" s="273"/>
    </row>
    <row r="23" spans="1:9" ht="30" customHeight="1" x14ac:dyDescent="0.25">
      <c r="B23" s="320" t="s">
        <v>129</v>
      </c>
      <c r="C23" s="320"/>
      <c r="D23" s="320"/>
      <c r="E23" s="273"/>
    </row>
    <row r="24" spans="1:9" ht="34.5" customHeight="1" x14ac:dyDescent="0.55000000000000004">
      <c r="B24" s="334" t="s">
        <v>126</v>
      </c>
      <c r="C24" s="334"/>
      <c r="D24" s="334"/>
      <c r="E24" s="273"/>
    </row>
    <row r="25" spans="1:9" ht="30" customHeight="1" x14ac:dyDescent="0.25">
      <c r="B25" s="335" t="s">
        <v>127</v>
      </c>
      <c r="C25" s="335"/>
      <c r="D25" s="335"/>
      <c r="E25" s="273"/>
    </row>
    <row r="26" spans="1:9" ht="30" customHeight="1" x14ac:dyDescent="0.25">
      <c r="B26" s="324" t="s">
        <v>134</v>
      </c>
      <c r="C26" s="325"/>
      <c r="D26" s="326"/>
      <c r="E26" s="273"/>
    </row>
    <row r="27" spans="1:9" ht="30" customHeight="1" x14ac:dyDescent="0.25">
      <c r="B27" s="331" t="s">
        <v>131</v>
      </c>
      <c r="C27" s="332"/>
      <c r="D27" s="333"/>
      <c r="E27" s="273"/>
    </row>
    <row r="28" spans="1:9" ht="30" customHeight="1" x14ac:dyDescent="0.25">
      <c r="B28" s="321" t="s">
        <v>133</v>
      </c>
      <c r="C28" s="322"/>
      <c r="D28" s="323"/>
      <c r="E28" s="273"/>
    </row>
    <row r="29" spans="1:9" ht="30" customHeight="1" x14ac:dyDescent="0.25">
      <c r="B29" s="327" t="s">
        <v>132</v>
      </c>
      <c r="C29" s="328"/>
      <c r="D29" s="329"/>
      <c r="E29" s="273"/>
    </row>
    <row r="30" spans="1:9" ht="30" customHeight="1" x14ac:dyDescent="0.25">
      <c r="C30" s="194"/>
    </row>
    <row r="31" spans="1:9" ht="30" customHeight="1" x14ac:dyDescent="0.25">
      <c r="I31" s="202"/>
    </row>
  </sheetData>
  <sheetProtection algorithmName="SHA-512" hashValue="l5Raa/pjpwwkv+qaxLQPwPc0ZjUUAJmF1gfd9VAmrR2mjRyUAUsWeQPe+mSsk2+W/o/HAzYvV6xrQmg48IqpJA==" saltValue="mLREEepvEVHGQx5yoLmCyw==" spinCount="100000" sheet="1" objects="1" scenarios="1"/>
  <mergeCells count="9">
    <mergeCell ref="B23:D23"/>
    <mergeCell ref="B28:D28"/>
    <mergeCell ref="B26:D26"/>
    <mergeCell ref="B29:D29"/>
    <mergeCell ref="B1:C1"/>
    <mergeCell ref="B27:D27"/>
    <mergeCell ref="B24:D24"/>
    <mergeCell ref="B25:D25"/>
    <mergeCell ref="B22:D22"/>
  </mergeCells>
  <hyperlinks>
    <hyperlink ref="D2" location="'01'!A1" display="ورود" xr:uid="{00000000-0004-0000-0300-000000000000}"/>
    <hyperlink ref="D4" location="'02'!A1" display="ورود" xr:uid="{00000000-0004-0000-0300-000001000000}"/>
    <hyperlink ref="D6" location="'03'!A1" display="ورود" xr:uid="{00000000-0004-0000-0300-000002000000}"/>
    <hyperlink ref="D8" location="'04'!A1" display="ورود" xr:uid="{00000000-0004-0000-0300-000003000000}"/>
    <hyperlink ref="D10" location="'05'!A1" display="ورود" xr:uid="{00000000-0004-0000-0300-000004000000}"/>
    <hyperlink ref="D12" location="'06'!A1" display="ورود" xr:uid="{00000000-0004-0000-0300-000005000000}"/>
    <hyperlink ref="D14" location="'07'!A1" display="ورود" xr:uid="{00000000-0004-0000-0300-000006000000}"/>
    <hyperlink ref="D18" location="'09'!A1" display="ورود" xr:uid="{00000000-0004-0000-0300-000007000000}"/>
    <hyperlink ref="D20" location="'10'!A1" display="ورود" xr:uid="{00000000-0004-0000-0300-000008000000}"/>
    <hyperlink ref="D16" location="'08'!A1" display="ورود" xr:uid="{00000000-0004-0000-0300-00000B000000}"/>
    <hyperlink ref="B29:D29" r:id="rId1" display="پست الکترونیکی (Email)" xr:uid="{DEFA9E4B-0BED-41A1-8FFE-CFBC93627265}"/>
    <hyperlink ref="B27:D27" r:id="rId2" display="اینستاگرام (instagram)" xr:uid="{4A3AA76C-D91E-4885-BED2-B1BADE4A372D}"/>
    <hyperlink ref="B22" r:id="rId3" display="https://shenasname.ir/" xr:uid="{BD96E727-042D-4101-B737-040986EE8BC0}"/>
    <hyperlink ref="B24:D24" r:id="rId4" display="تهیه و تنظیم: صیاح الدین شهدی" xr:uid="{1AF9EC49-4B45-4F8B-A5B6-E46EEB983D8A}"/>
    <hyperlink ref="B25:D25" r:id="rId5" display="کارشناس  امور اداری و کارگزینی" xr:uid="{E0F3B95B-635E-409B-B2B8-3CB5C9D5DC36}"/>
    <hyperlink ref="B23:D23" r:id="rId6" display="دانلود آخرین نسخه فایل اکسل و مشاهده  توضیحات و راهنمای استفاده از آن (کلیک کنید)" xr:uid="{DE16C01F-3986-4E41-BE0E-2C059D100D52}"/>
    <hyperlink ref="B28:D28" r:id="rId7" display="کلاب هاوس (ClubHouse)" xr:uid="{955397B2-56AD-4462-BD45-4142480BB325}"/>
  </hyperlinks>
  <printOptions horizontalCentered="1"/>
  <pageMargins left="0.11811023622047245" right="0.11811023622047245" top="0.74803149606299213" bottom="0.74803149606299213" header="0.31496062992125984" footer="0.31496062992125984"/>
  <pageSetup paperSize="9" scale="91" orientation="portrait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K21"/>
  <sheetViews>
    <sheetView showGridLines="0" showRowColHeaders="0" rightToLeft="1" zoomScaleNormal="100" workbookViewId="0">
      <selection sqref="A1:A2"/>
    </sheetView>
  </sheetViews>
  <sheetFormatPr defaultColWidth="9" defaultRowHeight="15" x14ac:dyDescent="0.25"/>
  <cols>
    <col min="1" max="1" width="4.28515625" style="4" customWidth="1"/>
    <col min="2" max="10" width="9" style="4"/>
    <col min="11" max="11" width="79.140625" style="4" customWidth="1"/>
    <col min="12" max="16384" width="9" style="4"/>
  </cols>
  <sheetData>
    <row r="1" spans="2:11" ht="15.75" thickBot="1" x14ac:dyDescent="0.3"/>
    <row r="2" spans="2:11" ht="15.75" thickBot="1" x14ac:dyDescent="0.3">
      <c r="B2" s="165"/>
      <c r="C2" s="166"/>
      <c r="D2" s="166"/>
      <c r="E2" s="166"/>
      <c r="F2" s="166"/>
      <c r="G2" s="166"/>
      <c r="H2" s="166"/>
      <c r="I2" s="166"/>
      <c r="J2" s="167"/>
    </row>
    <row r="3" spans="2:11" x14ac:dyDescent="0.25">
      <c r="B3" s="168"/>
      <c r="C3" s="336" t="s">
        <v>32</v>
      </c>
      <c r="D3" s="337"/>
      <c r="E3" s="337"/>
      <c r="F3" s="337"/>
      <c r="G3" s="337"/>
      <c r="H3" s="337"/>
      <c r="I3" s="338"/>
      <c r="J3" s="169"/>
    </row>
    <row r="4" spans="2:11" x14ac:dyDescent="0.25">
      <c r="B4" s="168"/>
      <c r="C4" s="339"/>
      <c r="D4" s="340"/>
      <c r="E4" s="340"/>
      <c r="F4" s="340"/>
      <c r="G4" s="340"/>
      <c r="H4" s="340"/>
      <c r="I4" s="341"/>
      <c r="J4" s="169"/>
    </row>
    <row r="5" spans="2:11" ht="15.75" thickBot="1" x14ac:dyDescent="0.3">
      <c r="B5" s="168"/>
      <c r="C5" s="342"/>
      <c r="D5" s="343"/>
      <c r="E5" s="343"/>
      <c r="F5" s="343"/>
      <c r="G5" s="343"/>
      <c r="H5" s="343"/>
      <c r="I5" s="344"/>
      <c r="J5" s="169"/>
    </row>
    <row r="6" spans="2:11" x14ac:dyDescent="0.25">
      <c r="B6" s="168"/>
      <c r="C6" s="171"/>
      <c r="D6" s="171"/>
      <c r="E6" s="171"/>
      <c r="F6" s="171"/>
      <c r="G6" s="171"/>
      <c r="H6" s="171"/>
      <c r="I6" s="171"/>
      <c r="J6" s="169"/>
    </row>
    <row r="7" spans="2:11" ht="20.25" thickBot="1" x14ac:dyDescent="0.3">
      <c r="B7" s="168"/>
      <c r="C7" s="346" t="s">
        <v>106</v>
      </c>
      <c r="D7" s="346"/>
      <c r="E7" s="346"/>
      <c r="F7" s="171"/>
      <c r="G7" s="171"/>
      <c r="H7" s="171"/>
      <c r="I7" s="171"/>
      <c r="J7" s="169"/>
    </row>
    <row r="8" spans="2:11" ht="21.75" thickBot="1" x14ac:dyDescent="0.3">
      <c r="B8" s="168"/>
      <c r="C8" s="181" t="s">
        <v>0</v>
      </c>
      <c r="D8" s="182" t="s">
        <v>1</v>
      </c>
      <c r="E8" s="183" t="s">
        <v>2</v>
      </c>
      <c r="F8" s="171"/>
      <c r="G8" s="346" t="s">
        <v>107</v>
      </c>
      <c r="H8" s="346"/>
      <c r="I8" s="346"/>
      <c r="J8" s="169"/>
    </row>
    <row r="9" spans="2:11" ht="21.75" thickBot="1" x14ac:dyDescent="0.3">
      <c r="B9" s="168"/>
      <c r="C9" s="263">
        <v>0</v>
      </c>
      <c r="D9" s="227">
        <v>0</v>
      </c>
      <c r="E9" s="228">
        <v>0</v>
      </c>
      <c r="F9" s="171"/>
      <c r="G9" s="181" t="s">
        <v>0</v>
      </c>
      <c r="H9" s="182" t="s">
        <v>1</v>
      </c>
      <c r="I9" s="183" t="s">
        <v>2</v>
      </c>
      <c r="J9" s="169"/>
    </row>
    <row r="10" spans="2:11" ht="21.75" thickBot="1" x14ac:dyDescent="0.3">
      <c r="B10" s="168"/>
      <c r="C10" s="171"/>
      <c r="D10" s="171"/>
      <c r="E10" s="171"/>
      <c r="F10" s="171"/>
      <c r="G10" s="263">
        <v>0</v>
      </c>
      <c r="H10" s="227">
        <v>0</v>
      </c>
      <c r="I10" s="228">
        <v>0</v>
      </c>
      <c r="J10" s="169"/>
    </row>
    <row r="11" spans="2:11" x14ac:dyDescent="0.25">
      <c r="B11" s="168"/>
      <c r="C11" s="171"/>
      <c r="D11" s="171"/>
      <c r="E11" s="171"/>
      <c r="F11" s="171"/>
      <c r="G11" s="171"/>
      <c r="H11" s="171"/>
      <c r="I11" s="171"/>
      <c r="J11" s="169"/>
    </row>
    <row r="12" spans="2:11" ht="20.25" thickBot="1" x14ac:dyDescent="0.3">
      <c r="B12" s="168"/>
      <c r="C12" s="171"/>
      <c r="D12" s="346" t="s">
        <v>30</v>
      </c>
      <c r="E12" s="346"/>
      <c r="F12" s="346"/>
      <c r="G12" s="171"/>
      <c r="H12" s="171"/>
      <c r="I12" s="171"/>
      <c r="J12" s="169"/>
    </row>
    <row r="13" spans="2:11" ht="21.75" thickBot="1" x14ac:dyDescent="0.3">
      <c r="B13" s="168"/>
      <c r="C13" s="171"/>
      <c r="D13" s="184" t="s">
        <v>0</v>
      </c>
      <c r="E13" s="185" t="s">
        <v>1</v>
      </c>
      <c r="F13" s="186" t="s">
        <v>2</v>
      </c>
      <c r="G13" s="171"/>
      <c r="H13" s="347" t="s">
        <v>31</v>
      </c>
      <c r="I13" s="348"/>
      <c r="J13" s="169"/>
      <c r="K13" s="269"/>
    </row>
    <row r="14" spans="2:11" ht="24.75" thickBot="1" x14ac:dyDescent="0.3">
      <c r="B14" s="168"/>
      <c r="C14" s="171"/>
      <c r="D14" s="187">
        <f>Sheet7!P66</f>
        <v>0</v>
      </c>
      <c r="E14" s="188">
        <f>Sheet7!Q66</f>
        <v>0</v>
      </c>
      <c r="F14" s="189">
        <f>Sheet7!R66</f>
        <v>0</v>
      </c>
      <c r="G14" s="171"/>
      <c r="H14" s="349">
        <f>Sheet7!F68</f>
        <v>0</v>
      </c>
      <c r="I14" s="350"/>
      <c r="J14" s="169"/>
    </row>
    <row r="15" spans="2:11" x14ac:dyDescent="0.25">
      <c r="B15" s="168"/>
      <c r="C15" s="171"/>
      <c r="D15" s="171"/>
      <c r="E15" s="171"/>
      <c r="F15" s="171"/>
      <c r="G15" s="171"/>
      <c r="H15" s="171"/>
      <c r="I15" s="171"/>
      <c r="J15" s="169"/>
    </row>
    <row r="16" spans="2:11" ht="20.25" customHeight="1" x14ac:dyDescent="0.25">
      <c r="B16" s="351" t="str">
        <f>"فاصله  "&amp;E9&amp;"/"&amp;D9&amp;"/"&amp;C9&amp;"  تا  "&amp;I10&amp;"/"&amp;H10&amp;"/"&amp;G10&amp;"  مساوی  "&amp;F14&amp;" سال و "&amp;E14&amp;" ماه و "&amp;D14&amp;" روز است"&amp;CHAR(10)&amp;" که در مجموع "&amp;H14&amp;"   روز می باشد."</f>
        <v>فاصله  0/0/0  تا  0/0/0  مساوی  0 سال و 0 ماه و 0 روز است
 که در مجموع 0   روز می باشد.</v>
      </c>
      <c r="C16" s="352"/>
      <c r="D16" s="352"/>
      <c r="E16" s="352"/>
      <c r="F16" s="352"/>
      <c r="G16" s="352"/>
      <c r="H16" s="352"/>
      <c r="I16" s="352"/>
      <c r="J16" s="353"/>
    </row>
    <row r="17" spans="2:10" ht="29.25" customHeight="1" x14ac:dyDescent="0.25">
      <c r="B17" s="351"/>
      <c r="C17" s="352"/>
      <c r="D17" s="352"/>
      <c r="E17" s="352"/>
      <c r="F17" s="352"/>
      <c r="G17" s="352"/>
      <c r="H17" s="352"/>
      <c r="I17" s="352"/>
      <c r="J17" s="353"/>
    </row>
    <row r="18" spans="2:10" ht="15.75" thickBot="1" x14ac:dyDescent="0.3">
      <c r="B18" s="178"/>
      <c r="C18" s="179"/>
      <c r="D18" s="179"/>
      <c r="E18" s="179"/>
      <c r="F18" s="179"/>
      <c r="G18" s="179"/>
      <c r="H18" s="179"/>
      <c r="I18" s="179"/>
      <c r="J18" s="180"/>
    </row>
    <row r="20" spans="2:10" ht="27.75" customHeight="1" x14ac:dyDescent="0.25">
      <c r="C20" s="268"/>
      <c r="D20" s="354" t="s">
        <v>92</v>
      </c>
      <c r="E20" s="354"/>
      <c r="F20" s="268"/>
      <c r="G20" s="268"/>
      <c r="H20" s="345" t="s">
        <v>120</v>
      </c>
      <c r="I20" s="345"/>
    </row>
    <row r="21" spans="2:10" ht="134.25" customHeight="1" x14ac:dyDescent="0.25"/>
  </sheetData>
  <sheetProtection algorithmName="SHA-512" hashValue="/DdW9hD3Ldk62bk4aHByze6GlJYLqtEI+AQmRk+ZxFxXisiTVnnJ3aIxvk7zI5EYl6td8tcy6uGObSRhiz+LGA==" saltValue="mCKq6rfzW7IGS3fY0n091g==" spinCount="100000" sheet="1" objects="1" scenarios="1"/>
  <mergeCells count="9">
    <mergeCell ref="C3:I5"/>
    <mergeCell ref="H20:I20"/>
    <mergeCell ref="C7:E7"/>
    <mergeCell ref="H13:I13"/>
    <mergeCell ref="H14:I14"/>
    <mergeCell ref="G8:I8"/>
    <mergeCell ref="D12:F12"/>
    <mergeCell ref="B16:J17"/>
    <mergeCell ref="D20:E20"/>
  </mergeCells>
  <hyperlinks>
    <hyperlink ref="H20:I20" location="'02'!A1" display="صفحه بعدی" xr:uid="{00000000-0004-0000-0400-000000000000}"/>
    <hyperlink ref="D20:E20" location="'صفحه اصلی'!A1" display="صفحه اصلی" xr:uid="{00000000-0004-0000-0400-000001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اخطار" error="عددی مثبت از ۱ تا ۳۱ وارد نمایید" xr:uid="{00000000-0002-0000-0400-000000000000}">
          <x14:formula1>
            <xm:f>Sheet3!$I$1:$I$32</xm:f>
          </x14:formula1>
          <xm:sqref>C9 G10</xm:sqref>
        </x14:dataValidation>
        <x14:dataValidation type="list" allowBlank="1" showInputMessage="1" showErrorMessage="1" errorTitle="اخطار" error="عددی مثبت بین ۱۳۰۰ تا ۱۵۰۰ وارد نمایید" xr:uid="{00000000-0002-0000-0400-000001000000}">
          <x14:formula1>
            <xm:f>Sheet3!$K$1:$K$202</xm:f>
          </x14:formula1>
          <xm:sqref>E9 I10</xm:sqref>
        </x14:dataValidation>
        <x14:dataValidation type="list" allowBlank="1" showInputMessage="1" showErrorMessage="1" errorTitle="اخطار" error="عددی مثبت از یک تا ۱۲ وارد نمایید" xr:uid="{00000000-0002-0000-0400-000002000000}">
          <x14:formula1>
            <xm:f>Sheet3!$J$1:$J$13</xm:f>
          </x14:formula1>
          <xm:sqref>H10 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I15"/>
  <sheetViews>
    <sheetView showGridLines="0" showRowColHeaders="0" rightToLeft="1" zoomScale="130" zoomScaleNormal="130" workbookViewId="0"/>
  </sheetViews>
  <sheetFormatPr defaultColWidth="9" defaultRowHeight="15" x14ac:dyDescent="0.25"/>
  <cols>
    <col min="1" max="9" width="9" style="4"/>
    <col min="10" max="10" width="14.7109375" style="4" customWidth="1"/>
    <col min="11" max="16384" width="9" style="4"/>
  </cols>
  <sheetData>
    <row r="1" spans="2:9" ht="15.75" thickBot="1" x14ac:dyDescent="0.3"/>
    <row r="2" spans="2:9" ht="15.75" thickBot="1" x14ac:dyDescent="0.3">
      <c r="B2" s="165"/>
      <c r="C2" s="166"/>
      <c r="D2" s="166"/>
      <c r="E2" s="166"/>
      <c r="F2" s="166"/>
      <c r="G2" s="166"/>
      <c r="H2" s="166"/>
      <c r="I2" s="167"/>
    </row>
    <row r="3" spans="2:9" ht="23.25" customHeight="1" x14ac:dyDescent="0.25">
      <c r="B3" s="168"/>
      <c r="C3" s="336" t="s">
        <v>33</v>
      </c>
      <c r="D3" s="337"/>
      <c r="E3" s="337"/>
      <c r="F3" s="337"/>
      <c r="G3" s="337"/>
      <c r="H3" s="338"/>
      <c r="I3" s="169"/>
    </row>
    <row r="4" spans="2:9" ht="30.75" customHeight="1" thickBot="1" x14ac:dyDescent="0.3">
      <c r="B4" s="168"/>
      <c r="C4" s="342"/>
      <c r="D4" s="343"/>
      <c r="E4" s="343"/>
      <c r="F4" s="343"/>
      <c r="G4" s="343"/>
      <c r="H4" s="344"/>
      <c r="I4" s="169"/>
    </row>
    <row r="5" spans="2:9" x14ac:dyDescent="0.25">
      <c r="B5" s="168"/>
      <c r="C5" s="171"/>
      <c r="D5" s="171"/>
      <c r="E5" s="171"/>
      <c r="F5" s="171"/>
      <c r="G5" s="171"/>
      <c r="H5" s="171"/>
      <c r="I5" s="169"/>
    </row>
    <row r="6" spans="2:9" ht="21.75" thickBot="1" x14ac:dyDescent="0.3">
      <c r="B6" s="168"/>
      <c r="C6" s="357" t="s">
        <v>23</v>
      </c>
      <c r="D6" s="357"/>
      <c r="E6" s="171"/>
      <c r="F6" s="171"/>
      <c r="G6" s="171"/>
      <c r="H6" s="171"/>
      <c r="I6" s="169"/>
    </row>
    <row r="7" spans="2:9" ht="21.75" thickBot="1" x14ac:dyDescent="0.3">
      <c r="B7" s="168"/>
      <c r="C7" s="355">
        <v>0</v>
      </c>
      <c r="D7" s="356"/>
      <c r="E7" s="171"/>
      <c r="F7" s="346" t="s">
        <v>24</v>
      </c>
      <c r="G7" s="346"/>
      <c r="H7" s="346"/>
      <c r="I7" s="169"/>
    </row>
    <row r="8" spans="2:9" ht="21" x14ac:dyDescent="0.25">
      <c r="B8" s="168"/>
      <c r="C8" s="171"/>
      <c r="D8" s="171"/>
      <c r="E8" s="171"/>
      <c r="F8" s="173" t="s">
        <v>0</v>
      </c>
      <c r="G8" s="174" t="s">
        <v>1</v>
      </c>
      <c r="H8" s="175" t="s">
        <v>2</v>
      </c>
      <c r="I8" s="169"/>
    </row>
    <row r="9" spans="2:9" ht="24.75" thickBot="1" x14ac:dyDescent="0.3">
      <c r="B9" s="168"/>
      <c r="C9" s="171"/>
      <c r="D9" s="171"/>
      <c r="E9" s="171"/>
      <c r="F9" s="262">
        <f>Sheet7!C60</f>
        <v>0</v>
      </c>
      <c r="G9" s="176">
        <f>Sheet7!D60</f>
        <v>0</v>
      </c>
      <c r="H9" s="177">
        <f>Sheet7!E60</f>
        <v>0</v>
      </c>
      <c r="I9" s="169"/>
    </row>
    <row r="10" spans="2:9" x14ac:dyDescent="0.25">
      <c r="B10" s="168"/>
      <c r="C10" s="171"/>
      <c r="D10" s="171"/>
      <c r="E10" s="171"/>
      <c r="F10" s="171"/>
      <c r="G10" s="171"/>
      <c r="H10" s="171"/>
      <c r="I10" s="169"/>
    </row>
    <row r="11" spans="2:9" ht="25.5" x14ac:dyDescent="0.25">
      <c r="B11" s="358" t="str">
        <f>"مقدار "&amp;C7&amp;" روز، معادل  "&amp;H9&amp;" سال و "&amp;G9&amp;"  ماه و   "&amp;F9&amp;" روز می باشد."</f>
        <v>مقدار 0 روز، معادل  0 سال و 0  ماه و   0 روز می باشد.</v>
      </c>
      <c r="C11" s="359"/>
      <c r="D11" s="359"/>
      <c r="E11" s="359"/>
      <c r="F11" s="359"/>
      <c r="G11" s="359"/>
      <c r="H11" s="359"/>
      <c r="I11" s="360"/>
    </row>
    <row r="12" spans="2:9" ht="15.75" thickBot="1" x14ac:dyDescent="0.3">
      <c r="B12" s="178"/>
      <c r="C12" s="179"/>
      <c r="D12" s="179"/>
      <c r="E12" s="179"/>
      <c r="F12" s="179"/>
      <c r="G12" s="179"/>
      <c r="H12" s="179"/>
      <c r="I12" s="180"/>
    </row>
    <row r="14" spans="2:9" ht="25.5" x14ac:dyDescent="0.25">
      <c r="B14" s="361" t="s">
        <v>121</v>
      </c>
      <c r="C14" s="361"/>
      <c r="D14" s="267"/>
      <c r="E14" s="354" t="s">
        <v>92</v>
      </c>
      <c r="F14" s="354"/>
      <c r="H14" s="345" t="s">
        <v>120</v>
      </c>
      <c r="I14" s="345"/>
    </row>
    <row r="15" spans="2:9" ht="115.5" customHeight="1" x14ac:dyDescent="0.25"/>
  </sheetData>
  <sheetProtection algorithmName="SHA-512" hashValue="/Sl0MdB4teXwt384URk8XY6idjYM44zbMgWzbRC28S6un4Y38lkM9H+E2k1QSkhl8+lw70Lpm5Ee3gZWGZTV6Q==" saltValue="Kx2+IHtixLwbWopkkSP/0w==" spinCount="100000" sheet="1" objects="1" scenarios="1"/>
  <mergeCells count="8">
    <mergeCell ref="C7:D7"/>
    <mergeCell ref="F7:H7"/>
    <mergeCell ref="C6:D6"/>
    <mergeCell ref="C3:H4"/>
    <mergeCell ref="E14:F14"/>
    <mergeCell ref="B11:I11"/>
    <mergeCell ref="B14:C14"/>
    <mergeCell ref="H14:I14"/>
  </mergeCells>
  <dataValidations count="1">
    <dataValidation type="whole" allowBlank="1" showInputMessage="1" showErrorMessage="1" errorTitle="توجه" error="عددی مثبت و بزرگتر از صفر وارد نمایید" sqref="C7:D7" xr:uid="{00000000-0002-0000-0500-000000000000}">
      <formula1>0</formula1>
      <formula2>9.99999999999999E+32</formula2>
    </dataValidation>
  </dataValidations>
  <hyperlinks>
    <hyperlink ref="E14:F14" location="'صفحه اصلی'!A1" display="صفحه اصلی" xr:uid="{00000000-0004-0000-0500-000000000000}"/>
    <hyperlink ref="B14:C14" location="'01'!A1" display="صفحه قبلی" xr:uid="{00000000-0004-0000-0500-000001000000}"/>
    <hyperlink ref="H14:I14" location="'03'!A1" display="صفحه بعدی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K20"/>
  <sheetViews>
    <sheetView showGridLines="0" showRowColHeaders="0" rightToLeft="1" zoomScaleNormal="100" workbookViewId="0"/>
  </sheetViews>
  <sheetFormatPr defaultColWidth="9" defaultRowHeight="15" x14ac:dyDescent="0.25"/>
  <cols>
    <col min="1" max="16384" width="9" style="4"/>
  </cols>
  <sheetData>
    <row r="1" spans="2:11" ht="15.75" thickBot="1" x14ac:dyDescent="0.3"/>
    <row r="2" spans="2:11" ht="15.75" thickBot="1" x14ac:dyDescent="0.3">
      <c r="B2" s="165"/>
      <c r="C2" s="166"/>
      <c r="D2" s="166"/>
      <c r="E2" s="166"/>
      <c r="F2" s="166"/>
      <c r="G2" s="166"/>
      <c r="H2" s="166"/>
      <c r="I2" s="166"/>
      <c r="J2" s="166"/>
      <c r="K2" s="167"/>
    </row>
    <row r="3" spans="2:11" x14ac:dyDescent="0.25">
      <c r="B3" s="168"/>
      <c r="C3" s="362" t="s">
        <v>124</v>
      </c>
      <c r="D3" s="363"/>
      <c r="E3" s="363"/>
      <c r="F3" s="363"/>
      <c r="G3" s="363"/>
      <c r="H3" s="363"/>
      <c r="I3" s="363"/>
      <c r="J3" s="364"/>
      <c r="K3" s="169"/>
    </row>
    <row r="4" spans="2:11" x14ac:dyDescent="0.25">
      <c r="B4" s="168"/>
      <c r="C4" s="365"/>
      <c r="D4" s="366"/>
      <c r="E4" s="366"/>
      <c r="F4" s="366"/>
      <c r="G4" s="366"/>
      <c r="H4" s="366"/>
      <c r="I4" s="366"/>
      <c r="J4" s="367"/>
      <c r="K4" s="169"/>
    </row>
    <row r="5" spans="2:11" ht="15.75" thickBot="1" x14ac:dyDescent="0.3">
      <c r="B5" s="168"/>
      <c r="C5" s="368"/>
      <c r="D5" s="369"/>
      <c r="E5" s="369"/>
      <c r="F5" s="369"/>
      <c r="G5" s="369"/>
      <c r="H5" s="369"/>
      <c r="I5" s="369"/>
      <c r="J5" s="370"/>
      <c r="K5" s="169"/>
    </row>
    <row r="6" spans="2:11" x14ac:dyDescent="0.25">
      <c r="B6" s="168"/>
      <c r="C6" s="171"/>
      <c r="D6" s="171"/>
      <c r="E6" s="171"/>
      <c r="F6" s="171"/>
      <c r="G6" s="171"/>
      <c r="H6" s="171"/>
      <c r="I6" s="171"/>
      <c r="J6" s="171"/>
      <c r="K6" s="169"/>
    </row>
    <row r="7" spans="2:11" ht="20.25" thickBot="1" x14ac:dyDescent="0.3">
      <c r="B7" s="168"/>
      <c r="C7" s="346" t="s">
        <v>84</v>
      </c>
      <c r="D7" s="346"/>
      <c r="E7" s="346"/>
      <c r="F7" s="171"/>
      <c r="G7" s="171"/>
      <c r="H7" s="171"/>
      <c r="I7" s="171"/>
      <c r="J7" s="171"/>
      <c r="K7" s="169"/>
    </row>
    <row r="8" spans="2:11" ht="21" x14ac:dyDescent="0.25">
      <c r="B8" s="168"/>
      <c r="C8" s="191" t="s">
        <v>0</v>
      </c>
      <c r="D8" s="192" t="s">
        <v>1</v>
      </c>
      <c r="E8" s="193" t="s">
        <v>2</v>
      </c>
      <c r="F8" s="171"/>
      <c r="G8" s="171"/>
      <c r="H8" s="171"/>
      <c r="I8" s="171"/>
      <c r="J8" s="171"/>
      <c r="K8" s="169"/>
    </row>
    <row r="9" spans="2:11" ht="21.75" thickBot="1" x14ac:dyDescent="0.3">
      <c r="B9" s="168"/>
      <c r="C9" s="229">
        <v>0</v>
      </c>
      <c r="D9" s="230">
        <v>0</v>
      </c>
      <c r="E9" s="231">
        <v>0</v>
      </c>
      <c r="F9" s="171"/>
      <c r="G9" s="171"/>
      <c r="H9" s="171"/>
      <c r="I9" s="171"/>
      <c r="J9" s="171"/>
      <c r="K9" s="169"/>
    </row>
    <row r="10" spans="2:11" ht="15.75" thickBot="1" x14ac:dyDescent="0.3">
      <c r="B10" s="168"/>
      <c r="C10" s="171"/>
      <c r="D10" s="171"/>
      <c r="E10" s="171"/>
      <c r="F10" s="171"/>
      <c r="G10" s="171"/>
      <c r="H10" s="171"/>
      <c r="I10" s="171"/>
      <c r="J10" s="171"/>
      <c r="K10" s="169"/>
    </row>
    <row r="11" spans="2:11" ht="24.75" thickBot="1" x14ac:dyDescent="0.3">
      <c r="B11" s="168"/>
      <c r="C11" s="171"/>
      <c r="D11" s="171"/>
      <c r="E11" s="371" t="s">
        <v>93</v>
      </c>
      <c r="F11" s="372"/>
      <c r="G11" s="232">
        <v>1</v>
      </c>
      <c r="H11" s="171"/>
      <c r="I11" s="171"/>
      <c r="J11" s="171"/>
      <c r="K11" s="169"/>
    </row>
    <row r="12" spans="2:11" x14ac:dyDescent="0.25">
      <c r="B12" s="168"/>
      <c r="C12" s="171"/>
      <c r="D12" s="171"/>
      <c r="E12" s="171"/>
      <c r="F12" s="171"/>
      <c r="G12" s="171"/>
      <c r="H12" s="171"/>
      <c r="I12" s="171"/>
      <c r="J12" s="171"/>
      <c r="K12" s="169"/>
    </row>
    <row r="13" spans="2:11" ht="20.25" thickBot="1" x14ac:dyDescent="0.3">
      <c r="B13" s="168"/>
      <c r="C13" s="171"/>
      <c r="D13" s="171"/>
      <c r="E13" s="171"/>
      <c r="F13" s="171"/>
      <c r="G13" s="346" t="s">
        <v>85</v>
      </c>
      <c r="H13" s="346"/>
      <c r="I13" s="346"/>
      <c r="J13" s="171"/>
      <c r="K13" s="169"/>
    </row>
    <row r="14" spans="2:11" ht="21" x14ac:dyDescent="0.25">
      <c r="B14" s="168"/>
      <c r="C14" s="171"/>
      <c r="D14" s="171"/>
      <c r="E14" s="171"/>
      <c r="F14" s="171"/>
      <c r="G14" s="173" t="s">
        <v>0</v>
      </c>
      <c r="H14" s="174" t="s">
        <v>1</v>
      </c>
      <c r="I14" s="175" t="s">
        <v>2</v>
      </c>
      <c r="J14" s="171"/>
      <c r="K14" s="169"/>
    </row>
    <row r="15" spans="2:11" ht="24.75" thickBot="1" x14ac:dyDescent="0.3">
      <c r="B15" s="168"/>
      <c r="C15" s="171"/>
      <c r="D15" s="171"/>
      <c r="E15" s="171"/>
      <c r="F15" s="171"/>
      <c r="G15" s="262">
        <f>Sheet7!U42</f>
        <v>0</v>
      </c>
      <c r="H15" s="176">
        <f>Sheet7!V42</f>
        <v>0</v>
      </c>
      <c r="I15" s="177">
        <f>Sheet7!W42</f>
        <v>0</v>
      </c>
      <c r="J15" s="171"/>
      <c r="K15" s="169"/>
    </row>
    <row r="16" spans="2:11" x14ac:dyDescent="0.25">
      <c r="B16" s="168"/>
      <c r="C16" s="171"/>
      <c r="D16" s="171"/>
      <c r="E16" s="171"/>
      <c r="F16" s="171"/>
      <c r="G16" s="171"/>
      <c r="H16" s="171"/>
      <c r="I16" s="171"/>
      <c r="J16" s="171"/>
      <c r="K16" s="169"/>
    </row>
    <row r="17" spans="2:11" ht="57.75" customHeight="1" x14ac:dyDescent="0.25">
      <c r="B17" s="373" t="str">
        <f>"مدت "&amp;E9&amp;" سال و "&amp;D9&amp;" ماه و "&amp;C9&amp;" روز،  "&amp;E11&amp;" "&amp;G11&amp;" مساوی است با :  "&amp;CHAR(10)&amp;" "&amp;I15&amp;" سال و "&amp;H15&amp;" ماه و "&amp;G15&amp;" روز"</f>
        <v>مدت 0 سال و 0 ماه و 0 روز،  ضربدر   1 مساوی است با :  
 0 سال و 0 ماه و 0 روز</v>
      </c>
      <c r="C17" s="374"/>
      <c r="D17" s="374"/>
      <c r="E17" s="374"/>
      <c r="F17" s="374"/>
      <c r="G17" s="374"/>
      <c r="H17" s="374"/>
      <c r="I17" s="374"/>
      <c r="J17" s="374"/>
      <c r="K17" s="375"/>
    </row>
    <row r="18" spans="2:11" ht="15.75" thickBot="1" x14ac:dyDescent="0.3">
      <c r="B18" s="178"/>
      <c r="C18" s="179"/>
      <c r="D18" s="179"/>
      <c r="E18" s="179"/>
      <c r="F18" s="179"/>
      <c r="G18" s="179"/>
      <c r="H18" s="179"/>
      <c r="I18" s="179"/>
      <c r="J18" s="179"/>
      <c r="K18" s="180"/>
    </row>
    <row r="20" spans="2:11" ht="25.5" x14ac:dyDescent="0.25">
      <c r="B20" s="376" t="s">
        <v>121</v>
      </c>
      <c r="C20" s="376"/>
      <c r="D20" s="267"/>
      <c r="F20" s="354" t="s">
        <v>92</v>
      </c>
      <c r="G20" s="354"/>
      <c r="J20" s="345" t="s">
        <v>120</v>
      </c>
      <c r="K20" s="345"/>
    </row>
  </sheetData>
  <sheetProtection algorithmName="SHA-512" hashValue="+msJbp3JjL7AX7SFb5XcZ74PfbLEOJNI2ab0/ILDxHPfDPmEAyTs2Gty8CsKFHRwBYdU1w4TZ4aqTROh+2ODfQ==" saltValue="2q6Da1G8r3lOW2KWx3hItg==" spinCount="100000" sheet="1" objects="1" scenarios="1"/>
  <mergeCells count="8">
    <mergeCell ref="F20:G20"/>
    <mergeCell ref="C3:J5"/>
    <mergeCell ref="C7:E7"/>
    <mergeCell ref="E11:F11"/>
    <mergeCell ref="G13:I13"/>
    <mergeCell ref="B17:K17"/>
    <mergeCell ref="B20:C20"/>
    <mergeCell ref="J20:K20"/>
  </mergeCells>
  <dataValidations count="2">
    <dataValidation type="whole" allowBlank="1" showInputMessage="1" showErrorMessage="1" errorTitle="توجه" error="عددی مثبت و بزرگتر از صفر وارد نمایید" sqref="G11" xr:uid="{00000000-0002-0000-0600-000000000000}">
      <formula1>1</formula1>
      <formula2>9999999999999990000</formula2>
    </dataValidation>
    <dataValidation type="whole" allowBlank="1" showInputMessage="1" showErrorMessage="1" errorTitle="توجه" error="عددی مثبت و بزرگتر یا مساوی صفر وارد نمایید" sqref="E9" xr:uid="{00000000-0002-0000-0600-000001000000}">
      <formula1>0</formula1>
      <formula2>999999999999999000000</formula2>
    </dataValidation>
  </dataValidations>
  <hyperlinks>
    <hyperlink ref="F20:G20" location="'صفحه اصلی'!A1" display="صفحه اصلی" xr:uid="{00000000-0004-0000-0600-000000000000}"/>
    <hyperlink ref="B20:C20" location="'02'!A1" display="صفحه قبلی" xr:uid="{00000000-0004-0000-0600-000001000000}"/>
    <hyperlink ref="J20:K20" location="'04'!A1" display="صفحه بعدی" xr:uid="{00000000-0004-0000-0600-000002000000}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توجه" error="عددی بین ۰ تا ۳۱ وارد نمایید" xr:uid="{00000000-0002-0000-0600-000002000000}">
          <x14:formula1>
            <xm:f>Sheet3!$I$1:$I$32</xm:f>
          </x14:formula1>
          <xm:sqref>C9</xm:sqref>
        </x14:dataValidation>
        <x14:dataValidation type="list" allowBlank="1" showInputMessage="1" showErrorMessage="1" errorTitle="توجه" error="عددی بین ۰ تا ۱۲ وارد نمایید" xr:uid="{00000000-0002-0000-0600-000003000000}">
          <x14:formula1>
            <xm:f>Sheet3!$J$1:$J$13</xm:f>
          </x14:formula1>
          <xm:sqref>D9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K20"/>
  <sheetViews>
    <sheetView showGridLines="0" showRowColHeaders="0" rightToLeft="1" zoomScaleNormal="100" workbookViewId="0"/>
  </sheetViews>
  <sheetFormatPr defaultColWidth="9" defaultRowHeight="15" x14ac:dyDescent="0.25"/>
  <cols>
    <col min="1" max="16384" width="9" style="4"/>
  </cols>
  <sheetData>
    <row r="1" spans="2:11" ht="15.75" thickBot="1" x14ac:dyDescent="0.3"/>
    <row r="2" spans="2:11" ht="15.75" thickBot="1" x14ac:dyDescent="0.3">
      <c r="B2" s="165"/>
      <c r="C2" s="166"/>
      <c r="D2" s="166"/>
      <c r="E2" s="166"/>
      <c r="F2" s="166"/>
      <c r="G2" s="166"/>
      <c r="H2" s="166"/>
      <c r="I2" s="166"/>
      <c r="J2" s="166"/>
      <c r="K2" s="167"/>
    </row>
    <row r="3" spans="2:11" x14ac:dyDescent="0.25">
      <c r="B3" s="168"/>
      <c r="C3" s="362" t="s">
        <v>113</v>
      </c>
      <c r="D3" s="363"/>
      <c r="E3" s="363"/>
      <c r="F3" s="363"/>
      <c r="G3" s="363"/>
      <c r="H3" s="363"/>
      <c r="I3" s="363"/>
      <c r="J3" s="364"/>
      <c r="K3" s="169"/>
    </row>
    <row r="4" spans="2:11" x14ac:dyDescent="0.25">
      <c r="B4" s="168"/>
      <c r="C4" s="365"/>
      <c r="D4" s="366"/>
      <c r="E4" s="366"/>
      <c r="F4" s="366"/>
      <c r="G4" s="366"/>
      <c r="H4" s="366"/>
      <c r="I4" s="366"/>
      <c r="J4" s="367"/>
      <c r="K4" s="169"/>
    </row>
    <row r="5" spans="2:11" ht="15.75" thickBot="1" x14ac:dyDescent="0.3">
      <c r="B5" s="168"/>
      <c r="C5" s="368"/>
      <c r="D5" s="369"/>
      <c r="E5" s="369"/>
      <c r="F5" s="369"/>
      <c r="G5" s="369"/>
      <c r="H5" s="369"/>
      <c r="I5" s="369"/>
      <c r="J5" s="370"/>
      <c r="K5" s="169"/>
    </row>
    <row r="6" spans="2:11" x14ac:dyDescent="0.25">
      <c r="B6" s="168"/>
      <c r="C6" s="171"/>
      <c r="D6" s="171"/>
      <c r="E6" s="171"/>
      <c r="F6" s="171"/>
      <c r="G6" s="171"/>
      <c r="H6" s="171"/>
      <c r="I6" s="171"/>
      <c r="J6" s="171"/>
      <c r="K6" s="169"/>
    </row>
    <row r="7" spans="2:11" ht="20.25" thickBot="1" x14ac:dyDescent="0.3">
      <c r="B7" s="168"/>
      <c r="C7" s="346" t="s">
        <v>84</v>
      </c>
      <c r="D7" s="346"/>
      <c r="E7" s="346"/>
      <c r="F7" s="171"/>
      <c r="G7" s="171"/>
      <c r="H7" s="171"/>
      <c r="I7" s="171"/>
      <c r="J7" s="171"/>
      <c r="K7" s="169"/>
    </row>
    <row r="8" spans="2:11" ht="21" x14ac:dyDescent="0.25">
      <c r="B8" s="168"/>
      <c r="C8" s="191" t="s">
        <v>0</v>
      </c>
      <c r="D8" s="192" t="s">
        <v>1</v>
      </c>
      <c r="E8" s="193" t="s">
        <v>2</v>
      </c>
      <c r="F8" s="171"/>
      <c r="G8" s="171"/>
      <c r="H8" s="171"/>
      <c r="I8" s="171"/>
      <c r="J8" s="171"/>
      <c r="K8" s="169"/>
    </row>
    <row r="9" spans="2:11" ht="21.75" thickBot="1" x14ac:dyDescent="0.3">
      <c r="B9" s="168"/>
      <c r="C9" s="229">
        <v>0</v>
      </c>
      <c r="D9" s="230">
        <v>0</v>
      </c>
      <c r="E9" s="231">
        <v>0</v>
      </c>
      <c r="F9" s="171"/>
      <c r="G9" s="171"/>
      <c r="H9" s="171"/>
      <c r="I9" s="171"/>
      <c r="J9" s="171"/>
      <c r="K9" s="169"/>
    </row>
    <row r="10" spans="2:11" ht="15.75" thickBot="1" x14ac:dyDescent="0.3">
      <c r="B10" s="168"/>
      <c r="C10" s="171"/>
      <c r="D10" s="171"/>
      <c r="E10" s="171"/>
      <c r="F10" s="171"/>
      <c r="G10" s="171"/>
      <c r="H10" s="171"/>
      <c r="I10" s="171"/>
      <c r="J10" s="171"/>
      <c r="K10" s="169"/>
    </row>
    <row r="11" spans="2:11" ht="24.75" thickBot="1" x14ac:dyDescent="0.3">
      <c r="B11" s="168"/>
      <c r="C11" s="171"/>
      <c r="D11" s="171"/>
      <c r="E11" s="371" t="s">
        <v>94</v>
      </c>
      <c r="F11" s="372"/>
      <c r="G11" s="232">
        <v>3</v>
      </c>
      <c r="H11" s="171"/>
      <c r="I11" s="171"/>
      <c r="J11" s="171"/>
      <c r="K11" s="169"/>
    </row>
    <row r="12" spans="2:11" x14ac:dyDescent="0.25">
      <c r="B12" s="168"/>
      <c r="C12" s="171"/>
      <c r="D12" s="171"/>
      <c r="E12" s="171"/>
      <c r="F12" s="171"/>
      <c r="G12" s="171"/>
      <c r="H12" s="171"/>
      <c r="I12" s="171"/>
      <c r="J12" s="171"/>
      <c r="K12" s="169"/>
    </row>
    <row r="13" spans="2:11" ht="20.25" thickBot="1" x14ac:dyDescent="0.3">
      <c r="B13" s="168"/>
      <c r="C13" s="171"/>
      <c r="D13" s="171"/>
      <c r="E13" s="171"/>
      <c r="F13" s="171"/>
      <c r="G13" s="346" t="s">
        <v>85</v>
      </c>
      <c r="H13" s="346"/>
      <c r="I13" s="346"/>
      <c r="J13" s="171"/>
      <c r="K13" s="169"/>
    </row>
    <row r="14" spans="2:11" ht="21" x14ac:dyDescent="0.25">
      <c r="B14" s="168"/>
      <c r="C14" s="171"/>
      <c r="D14" s="171"/>
      <c r="E14" s="171"/>
      <c r="F14" s="171"/>
      <c r="G14" s="173" t="s">
        <v>0</v>
      </c>
      <c r="H14" s="174" t="s">
        <v>1</v>
      </c>
      <c r="I14" s="175" t="s">
        <v>2</v>
      </c>
      <c r="J14" s="171"/>
      <c r="K14" s="169"/>
    </row>
    <row r="15" spans="2:11" ht="24.75" thickBot="1" x14ac:dyDescent="0.3">
      <c r="B15" s="168"/>
      <c r="C15" s="171"/>
      <c r="D15" s="171"/>
      <c r="E15" s="171"/>
      <c r="F15" s="171"/>
      <c r="G15" s="262">
        <f>Sheet7!N71</f>
        <v>0</v>
      </c>
      <c r="H15" s="176">
        <f>Sheet7!O71</f>
        <v>0</v>
      </c>
      <c r="I15" s="177">
        <f>Sheet7!P71</f>
        <v>0</v>
      </c>
      <c r="J15" s="171"/>
      <c r="K15" s="169"/>
    </row>
    <row r="16" spans="2:11" x14ac:dyDescent="0.25">
      <c r="B16" s="168"/>
      <c r="C16" s="171"/>
      <c r="D16" s="171"/>
      <c r="E16" s="171"/>
      <c r="F16" s="171"/>
      <c r="G16" s="171"/>
      <c r="H16" s="171"/>
      <c r="I16" s="171"/>
      <c r="J16" s="171"/>
      <c r="K16" s="169"/>
    </row>
    <row r="17" spans="2:11" ht="51.75" customHeight="1" x14ac:dyDescent="0.25">
      <c r="B17" s="373" t="str">
        <f>"مدت "&amp;E9&amp;" سال و "&amp;D9&amp;" ماه و "&amp;C9&amp;" روز،  "&amp;Sheet1!J22&amp;" "&amp;G11&amp;" مساوی است با :  "&amp;CHAR(10)&amp;" "&amp;I15&amp;" سال و "&amp;H15&amp;" ماه و "&amp;G15&amp;" روز"</f>
        <v>مدت 0 سال و 0 ماه و 0 روز،  تقسیم بر 3 مساوی است با :  
 0 سال و 0 ماه و 0 روز</v>
      </c>
      <c r="C17" s="374"/>
      <c r="D17" s="374"/>
      <c r="E17" s="374"/>
      <c r="F17" s="374"/>
      <c r="G17" s="374"/>
      <c r="H17" s="374"/>
      <c r="I17" s="374"/>
      <c r="J17" s="374"/>
      <c r="K17" s="375"/>
    </row>
    <row r="18" spans="2:11" ht="15.75" thickBot="1" x14ac:dyDescent="0.3">
      <c r="B18" s="178"/>
      <c r="C18" s="179"/>
      <c r="D18" s="179"/>
      <c r="E18" s="179"/>
      <c r="F18" s="179"/>
      <c r="G18" s="179"/>
      <c r="H18" s="179"/>
      <c r="I18" s="179"/>
      <c r="J18" s="179"/>
      <c r="K18" s="180"/>
    </row>
    <row r="20" spans="2:11" ht="25.5" x14ac:dyDescent="0.25">
      <c r="B20" s="376" t="s">
        <v>121</v>
      </c>
      <c r="C20" s="376"/>
      <c r="D20" s="267"/>
      <c r="E20" s="267"/>
      <c r="F20" s="354" t="s">
        <v>92</v>
      </c>
      <c r="G20" s="354"/>
      <c r="J20" s="345" t="s">
        <v>120</v>
      </c>
      <c r="K20" s="345"/>
    </row>
  </sheetData>
  <sheetProtection algorithmName="SHA-512" hashValue="aLhlWlxbB34HeYjQ0tXanj+0c6k2voOM5C13AT7EZu2mHqGmtR6ow2uDgTmAldxq7aJuBVrCMnDO3gJP0VOq+Q==" saltValue="u0//d54SOgRpHPzqU0sSpw==" spinCount="100000" sheet="1" objects="1" scenarios="1"/>
  <mergeCells count="8">
    <mergeCell ref="F20:G20"/>
    <mergeCell ref="G13:I13"/>
    <mergeCell ref="C3:J5"/>
    <mergeCell ref="C7:E7"/>
    <mergeCell ref="E11:F11"/>
    <mergeCell ref="B17:K17"/>
    <mergeCell ref="B20:C20"/>
    <mergeCell ref="J20:K20"/>
  </mergeCells>
  <dataValidations count="2">
    <dataValidation type="whole" allowBlank="1" showInputMessage="1" showErrorMessage="1" sqref="G11" xr:uid="{00000000-0002-0000-0700-000000000000}">
      <formula1>1</formula1>
      <formula2>999999999999999000</formula2>
    </dataValidation>
    <dataValidation type="whole" allowBlank="1" showInputMessage="1" showErrorMessage="1" errorTitle="توجه" error="عددی مثبت و بزرگتر یا مساوی صفر وارد نمایید" sqref="E9" xr:uid="{00000000-0002-0000-0700-000001000000}">
      <formula1>0</formula1>
      <formula2>9999999999</formula2>
    </dataValidation>
  </dataValidations>
  <hyperlinks>
    <hyperlink ref="F20:G20" location="'صفحه اصلی'!A1" display="صفحه اصلی" xr:uid="{00000000-0004-0000-0700-000000000000}"/>
    <hyperlink ref="B20:C20" location="'03'!A1" display="صفحه قبلی" xr:uid="{00000000-0004-0000-0700-000001000000}"/>
    <hyperlink ref="J20:K20" location="'05'!A1" display="صفحه بعدی" xr:uid="{00000000-0004-0000-0700-000002000000}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توجه" error="عددی مثبت از ۰ تا ۳۱  وارد نمایید" xr:uid="{00000000-0002-0000-0700-000002000000}">
          <x14:formula1>
            <xm:f>Sheet3!$I$1:$I$32</xm:f>
          </x14:formula1>
          <xm:sqref>C9</xm:sqref>
        </x14:dataValidation>
        <x14:dataValidation type="list" allowBlank="1" showInputMessage="1" showErrorMessage="1" errorTitle="توجه" error="عددی مثبت بین ۰ تا ۱۲ وارد نمایید" xr:uid="{00000000-0002-0000-0700-000003000000}">
          <x14:formula1>
            <xm:f>Sheet3!$J$1:$J$13</xm:f>
          </x14:formula1>
          <xm:sqref>D9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J24"/>
  <sheetViews>
    <sheetView showGridLines="0" showRowColHeaders="0" rightToLeft="1" zoomScaleNormal="100" workbookViewId="0"/>
  </sheetViews>
  <sheetFormatPr defaultColWidth="9" defaultRowHeight="15" x14ac:dyDescent="0.25"/>
  <cols>
    <col min="1" max="1" width="5.7109375" style="4" customWidth="1"/>
    <col min="2" max="10" width="9" style="4"/>
    <col min="11" max="11" width="39.140625" style="4" customWidth="1"/>
    <col min="12" max="12" width="65.140625" style="4" customWidth="1"/>
    <col min="13" max="16384" width="9" style="4"/>
  </cols>
  <sheetData>
    <row r="1" spans="2:10" ht="15.75" thickBot="1" x14ac:dyDescent="0.3"/>
    <row r="2" spans="2:10" ht="15.75" thickBot="1" x14ac:dyDescent="0.3">
      <c r="B2" s="165"/>
      <c r="C2" s="166"/>
      <c r="D2" s="166"/>
      <c r="E2" s="166"/>
      <c r="F2" s="166"/>
      <c r="G2" s="166"/>
      <c r="H2" s="166"/>
      <c r="I2" s="166"/>
      <c r="J2" s="167"/>
    </row>
    <row r="3" spans="2:10" x14ac:dyDescent="0.25">
      <c r="B3" s="168"/>
      <c r="C3" s="377" t="s">
        <v>122</v>
      </c>
      <c r="D3" s="378"/>
      <c r="E3" s="378"/>
      <c r="F3" s="378"/>
      <c r="G3" s="378"/>
      <c r="H3" s="378"/>
      <c r="I3" s="379"/>
      <c r="J3" s="169"/>
    </row>
    <row r="4" spans="2:10" x14ac:dyDescent="0.25">
      <c r="B4" s="168"/>
      <c r="C4" s="380"/>
      <c r="D4" s="381"/>
      <c r="E4" s="381"/>
      <c r="F4" s="381"/>
      <c r="G4" s="381"/>
      <c r="H4" s="381"/>
      <c r="I4" s="382"/>
      <c r="J4" s="169"/>
    </row>
    <row r="5" spans="2:10" x14ac:dyDescent="0.25">
      <c r="B5" s="168"/>
      <c r="C5" s="380"/>
      <c r="D5" s="381"/>
      <c r="E5" s="381"/>
      <c r="F5" s="381"/>
      <c r="G5" s="381"/>
      <c r="H5" s="381"/>
      <c r="I5" s="382"/>
      <c r="J5" s="169"/>
    </row>
    <row r="6" spans="2:10" ht="15.75" thickBot="1" x14ac:dyDescent="0.3">
      <c r="B6" s="168"/>
      <c r="C6" s="383"/>
      <c r="D6" s="384"/>
      <c r="E6" s="384"/>
      <c r="F6" s="384"/>
      <c r="G6" s="384"/>
      <c r="H6" s="384"/>
      <c r="I6" s="385"/>
      <c r="J6" s="169"/>
    </row>
    <row r="7" spans="2:10" ht="21" x14ac:dyDescent="0.25">
      <c r="B7" s="168"/>
      <c r="C7" s="170"/>
      <c r="D7" s="170"/>
      <c r="E7" s="170"/>
      <c r="F7" s="170"/>
      <c r="G7" s="170"/>
      <c r="H7" s="170"/>
      <c r="I7" s="170"/>
      <c r="J7" s="169"/>
    </row>
    <row r="8" spans="2:10" ht="21.75" thickBot="1" x14ac:dyDescent="0.3">
      <c r="B8" s="168"/>
      <c r="C8" s="346" t="s">
        <v>87</v>
      </c>
      <c r="D8" s="346"/>
      <c r="E8" s="346"/>
      <c r="F8" s="170"/>
      <c r="G8" s="170"/>
      <c r="H8" s="170"/>
      <c r="I8" s="170"/>
      <c r="J8" s="169"/>
    </row>
    <row r="9" spans="2:10" ht="21.75" thickBot="1" x14ac:dyDescent="0.3">
      <c r="B9" s="168"/>
      <c r="C9" s="1" t="s">
        <v>0</v>
      </c>
      <c r="D9" s="2" t="s">
        <v>1</v>
      </c>
      <c r="E9" s="3" t="s">
        <v>2</v>
      </c>
      <c r="F9" s="171"/>
      <c r="G9" s="346" t="s">
        <v>86</v>
      </c>
      <c r="H9" s="346"/>
      <c r="I9" s="346"/>
      <c r="J9" s="169"/>
    </row>
    <row r="10" spans="2:10" ht="21.75" thickBot="1" x14ac:dyDescent="0.3">
      <c r="B10" s="168"/>
      <c r="C10" s="233">
        <v>0</v>
      </c>
      <c r="D10" s="234">
        <v>0</v>
      </c>
      <c r="E10" s="235">
        <v>0</v>
      </c>
      <c r="F10" s="171"/>
      <c r="G10" s="1" t="s">
        <v>0</v>
      </c>
      <c r="H10" s="2" t="s">
        <v>1</v>
      </c>
      <c r="I10" s="3" t="s">
        <v>2</v>
      </c>
      <c r="J10" s="169"/>
    </row>
    <row r="11" spans="2:10" ht="21.75" thickBot="1" x14ac:dyDescent="0.3">
      <c r="B11" s="168"/>
      <c r="C11" s="386" t="str">
        <f>E10&amp;"/"&amp;D10&amp;"/"&amp;C10</f>
        <v>0/0/0</v>
      </c>
      <c r="D11" s="386"/>
      <c r="E11" s="386"/>
      <c r="F11" s="171"/>
      <c r="G11" s="233">
        <v>0</v>
      </c>
      <c r="H11" s="234">
        <v>0</v>
      </c>
      <c r="I11" s="235">
        <v>0</v>
      </c>
      <c r="J11" s="169"/>
    </row>
    <row r="12" spans="2:10" x14ac:dyDescent="0.25">
      <c r="B12" s="168"/>
      <c r="C12" s="171"/>
      <c r="D12" s="171"/>
      <c r="E12" s="171"/>
      <c r="F12" s="171"/>
      <c r="G12" s="386" t="str">
        <f>I11&amp;"/"&amp;H11&amp;"/"&amp;G11</f>
        <v>0/0/0</v>
      </c>
      <c r="H12" s="386"/>
      <c r="I12" s="386"/>
      <c r="J12" s="169"/>
    </row>
    <row r="13" spans="2:10" ht="20.25" thickBot="1" x14ac:dyDescent="0.3">
      <c r="B13" s="168"/>
      <c r="C13" s="171"/>
      <c r="D13" s="346" t="s">
        <v>88</v>
      </c>
      <c r="E13" s="346"/>
      <c r="F13" s="346"/>
      <c r="G13" s="171"/>
      <c r="H13" s="171"/>
      <c r="I13" s="171"/>
      <c r="J13" s="169"/>
    </row>
    <row r="14" spans="2:10" ht="21" x14ac:dyDescent="0.25">
      <c r="B14" s="168"/>
      <c r="C14" s="171"/>
      <c r="D14" s="173" t="s">
        <v>0</v>
      </c>
      <c r="E14" s="174" t="s">
        <v>1</v>
      </c>
      <c r="F14" s="175" t="s">
        <v>2</v>
      </c>
      <c r="G14" s="171"/>
      <c r="H14" s="171"/>
      <c r="I14" s="171"/>
      <c r="J14" s="169"/>
    </row>
    <row r="15" spans="2:10" ht="24.75" thickBot="1" x14ac:dyDescent="0.3">
      <c r="B15" s="168"/>
      <c r="C15" s="171"/>
      <c r="D15" s="262">
        <f>Sheet7!O75</f>
        <v>0</v>
      </c>
      <c r="E15" s="176">
        <f>Sheet7!P75</f>
        <v>0</v>
      </c>
      <c r="F15" s="177">
        <f>Sheet7!Q75</f>
        <v>0</v>
      </c>
      <c r="G15" s="171"/>
      <c r="H15" s="171"/>
      <c r="I15" s="171"/>
      <c r="J15" s="169"/>
    </row>
    <row r="16" spans="2:10" x14ac:dyDescent="0.25">
      <c r="B16" s="168"/>
      <c r="C16" s="171"/>
      <c r="D16" s="171"/>
      <c r="E16" s="171"/>
      <c r="F16" s="171"/>
      <c r="G16" s="171"/>
      <c r="H16" s="171"/>
      <c r="I16" s="171"/>
      <c r="J16" s="169"/>
    </row>
    <row r="17" spans="2:10" ht="20.25" customHeight="1" x14ac:dyDescent="0.25">
      <c r="B17" s="373" t="str">
        <f>"اگر به تاریخ  "&amp;E10&amp;"/"&amp;D10&amp;"/"&amp;C10&amp;" ، مدت  "&amp;I11&amp;" سال و "&amp;H11&amp;" ماه و "&amp;G11&amp;" روز را اضافه کنیم؛   "&amp;CHAR(10)&amp;" تاریخ  "&amp;D15&amp;"/ "&amp;E15&amp;"/ "&amp;F15&amp;" بدست خواهد آمد."</f>
        <v>اگر به تاریخ  0/0/0 ، مدت  0 سال و 0 ماه و 0 روز را اضافه کنیم؛   
 تاریخ  0/ 0/ 0 بدست خواهد آمد.</v>
      </c>
      <c r="C17" s="374"/>
      <c r="D17" s="374"/>
      <c r="E17" s="374"/>
      <c r="F17" s="374"/>
      <c r="G17" s="374"/>
      <c r="H17" s="374"/>
      <c r="I17" s="374"/>
      <c r="J17" s="375"/>
    </row>
    <row r="18" spans="2:10" ht="31.5" customHeight="1" x14ac:dyDescent="0.25">
      <c r="B18" s="373"/>
      <c r="C18" s="374"/>
      <c r="D18" s="374"/>
      <c r="E18" s="374"/>
      <c r="F18" s="374"/>
      <c r="G18" s="374"/>
      <c r="H18" s="374"/>
      <c r="I18" s="374"/>
      <c r="J18" s="375"/>
    </row>
    <row r="19" spans="2:10" ht="15.75" thickBot="1" x14ac:dyDescent="0.3">
      <c r="B19" s="178"/>
      <c r="C19" s="179"/>
      <c r="D19" s="179"/>
      <c r="E19" s="179"/>
      <c r="F19" s="179"/>
      <c r="G19" s="179"/>
      <c r="H19" s="179"/>
      <c r="I19" s="179"/>
      <c r="J19" s="180"/>
    </row>
    <row r="21" spans="2:10" ht="25.5" x14ac:dyDescent="0.25">
      <c r="B21" s="361" t="s">
        <v>121</v>
      </c>
      <c r="C21" s="361"/>
      <c r="D21" s="267"/>
      <c r="E21" s="354" t="s">
        <v>92</v>
      </c>
      <c r="F21" s="354"/>
      <c r="G21" s="267"/>
      <c r="H21" s="345" t="s">
        <v>120</v>
      </c>
      <c r="I21" s="345"/>
    </row>
    <row r="22" spans="2:10" ht="61.5" customHeight="1" x14ac:dyDescent="0.25"/>
    <row r="23" spans="2:10" ht="156.75" customHeight="1" x14ac:dyDescent="0.25"/>
    <row r="24" spans="2:10" ht="217.5" customHeight="1" x14ac:dyDescent="0.25"/>
  </sheetData>
  <sheetProtection algorithmName="SHA-512" hashValue="+IEPlMVULszNkMUmtEpt6rvFN4h2tUZ9vMk1oxuunazTXpCyQdVcXCTXPluCKyQq4rw5zUigWbcI3kldDJ7AuA==" saltValue="Y9/uSkNZMn6IaucTk6+BrQ==" spinCount="100000" sheet="1" objects="1" scenarios="1"/>
  <mergeCells count="10">
    <mergeCell ref="E21:F21"/>
    <mergeCell ref="C3:I6"/>
    <mergeCell ref="C8:E8"/>
    <mergeCell ref="G9:I9"/>
    <mergeCell ref="D13:F13"/>
    <mergeCell ref="C11:E11"/>
    <mergeCell ref="G12:I12"/>
    <mergeCell ref="B17:J18"/>
    <mergeCell ref="B21:C21"/>
    <mergeCell ref="H21:I21"/>
  </mergeCells>
  <dataValidations count="3">
    <dataValidation type="whole" allowBlank="1" showInputMessage="1" showErrorMessage="1" errorTitle="توجه" error="عددی مثبت از ۰ تا ۳۱ وارد نمایید" sqref="G11" xr:uid="{00000000-0002-0000-0800-000000000000}">
      <formula1>0</formula1>
      <formula2>31</formula2>
    </dataValidation>
    <dataValidation type="whole" allowBlank="1" showInputMessage="1" showErrorMessage="1" errorTitle="توجه" error="عددی مثبت از ۰ تا ۱۲ وارد نمایید" sqref="H11" xr:uid="{00000000-0002-0000-0800-000001000000}">
      <formula1>0</formula1>
      <formula2>12</formula2>
    </dataValidation>
    <dataValidation type="whole" allowBlank="1" showInputMessage="1" showErrorMessage="1" errorTitle="توجه" error="عددی مثبت و بزرگتر یا مساوی صفر وارد نمایید" sqref="I11" xr:uid="{00000000-0002-0000-0800-000002000000}">
      <formula1>0</formula1>
      <formula2>999999999999999000</formula2>
    </dataValidation>
  </dataValidations>
  <hyperlinks>
    <hyperlink ref="E21:F21" location="'صفحه اصلی'!A1" display="صفحه اصلی" xr:uid="{00000000-0004-0000-0800-000000000000}"/>
    <hyperlink ref="B21:C21" location="'04'!A1" display="صفحه قبلی" xr:uid="{00000000-0004-0000-0800-000001000000}"/>
    <hyperlink ref="H21:I21" location="'06'!A1" display="صفحه بعدی" xr:uid="{00000000-0004-0000-0800-000002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توجه" error="عددی مثبت بین ۱۳۰۰ تا ۱۵۰۰ وارد نمایید" xr:uid="{00000000-0002-0000-0800-000003000000}">
          <x14:formula1>
            <xm:f>Sheet3!$K$1:$K$202</xm:f>
          </x14:formula1>
          <xm:sqref>E10</xm:sqref>
        </x14:dataValidation>
        <x14:dataValidation type="list" allowBlank="1" showInputMessage="1" showErrorMessage="1" errorTitle="توجه" error="عددی مثبت از ۰ تا ۳۱ وارد نمایید" xr:uid="{00000000-0002-0000-0800-000004000000}">
          <x14:formula1>
            <xm:f>Sheet3!$I$1:$I$32</xm:f>
          </x14:formula1>
          <xm:sqref>C10</xm:sqref>
        </x14:dataValidation>
        <x14:dataValidation type="list" allowBlank="1" showInputMessage="1" showErrorMessage="1" errorTitle="توجه" error="عددی مثبت از ۰ تا ۱۲وارد نمایید" xr:uid="{00000000-0002-0000-0800-000005000000}">
          <x14:formula1>
            <xm:f>Sheet3!$J$1:$J$13</xm:f>
          </x14:formula1>
          <xm:sqref>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صفحه اصلی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'صفحه اصلی'!Print_Area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2021-12-05T20:13:23Z</dcterms:modified>
</cp:coreProperties>
</file>