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8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<sst xmlns="http://schemas.openxmlformats.org/spreadsheetml/2006/main" count="32" uniqueCount="32">
  <si>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حقوق مبنا</t>
  </si>
  <si>
    <t>تفاوت حداقل</t>
  </si>
  <si>
    <t xml:space="preserve">درصد فوق العاده شغل </t>
  </si>
  <si>
    <t xml:space="preserve">فوق العاده مخصوص </t>
  </si>
  <si>
    <t xml:space="preserve">بدی آب و هوا </t>
  </si>
  <si>
    <t xml:space="preserve">محرومیت از تسهیلات </t>
  </si>
  <si>
    <t>افزایش سنواتی</t>
  </si>
  <si>
    <t>حقوق</t>
  </si>
  <si>
    <t>عائله مندی</t>
  </si>
  <si>
    <t>اولاد</t>
  </si>
  <si>
    <t xml:space="preserve">گروه </t>
  </si>
  <si>
    <t>افزایش سنواتی 98</t>
  </si>
  <si>
    <t>فوق العاده شغل</t>
  </si>
  <si>
    <t>جذب</t>
  </si>
  <si>
    <t>تعدیل</t>
  </si>
  <si>
    <t>سختی کار</t>
  </si>
  <si>
    <t xml:space="preserve">فوق العاده ویژه </t>
  </si>
  <si>
    <t>جمع</t>
  </si>
  <si>
    <t>بند ی سال 98</t>
  </si>
  <si>
    <t>بند الف سال 98</t>
  </si>
  <si>
    <t xml:space="preserve">درصد جذب </t>
  </si>
  <si>
    <t>ضریب سال 99</t>
  </si>
  <si>
    <t>حداقل حقوق سال 99</t>
  </si>
  <si>
    <t>بند الف تبصره 12</t>
  </si>
  <si>
    <t xml:space="preserve">بند 9بخشنامه (افزایش بندهای 7 و 8 بخشنامه سال 98 </t>
  </si>
  <si>
    <t>حقوق مبنا سال 98</t>
  </si>
  <si>
    <t>درصد آب و هوا</t>
  </si>
  <si>
    <t>درصد محرومیت از تسهیلات</t>
  </si>
  <si>
    <t xml:space="preserve">درصد سختی کار </t>
  </si>
  <si>
    <t xml:space="preserve">درصد فوق العاده ویژه </t>
  </si>
  <si>
    <t>درصد فوق العاده مخصوص</t>
  </si>
  <si>
    <t xml:space="preserve">تعداد فرزند </t>
  </si>
</sst>
</file>

<file path=xl/styles.xml><?xml version="1.0" encoding="utf-8"?>
<styleSheet xmlns="http://schemas.openxmlformats.org/spreadsheetml/2006/main">
  <numFmts count="1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Titr"/>
      <family val="0"/>
    </font>
    <font>
      <sz val="18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18"/>
      <color theme="1"/>
      <name val="B Tit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5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37" fillId="19" borderId="0" xfId="0" applyFont="1" applyFill="1" applyAlignment="1">
      <alignment/>
    </xf>
    <xf numFmtId="0" fontId="38" fillId="1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rightToLeft="1" tabSelected="1" zoomScale="103" zoomScaleNormal="103" zoomScalePageLayoutView="0" workbookViewId="0" topLeftCell="A10">
      <selection activeCell="B18" sqref="B18"/>
    </sheetView>
  </sheetViews>
  <sheetFormatPr defaultColWidth="9.140625" defaultRowHeight="15"/>
  <cols>
    <col min="1" max="1" width="28.57421875" style="0" customWidth="1"/>
    <col min="2" max="2" width="22.7109375" style="0" customWidth="1"/>
    <col min="3" max="3" width="12.421875" style="0" customWidth="1"/>
    <col min="4" max="4" width="16.00390625" style="0" customWidth="1"/>
    <col min="5" max="5" width="18.00390625" style="0" customWidth="1"/>
    <col min="6" max="6" width="11.140625" style="0" customWidth="1"/>
    <col min="7" max="7" width="22.57421875" style="0" customWidth="1"/>
    <col min="8" max="8" width="11.28125" style="0" customWidth="1"/>
    <col min="9" max="9" width="22.8515625" style="0" customWidth="1"/>
  </cols>
  <sheetData>
    <row r="1" spans="1:10" ht="22.5">
      <c r="A1" s="2" t="s">
        <v>10</v>
      </c>
      <c r="B1" s="3">
        <v>10</v>
      </c>
      <c r="C1" s="4" t="s">
        <v>18</v>
      </c>
      <c r="D1" s="3">
        <v>2303318</v>
      </c>
      <c r="E1" s="4" t="s">
        <v>20</v>
      </c>
      <c r="F1" s="3">
        <v>108</v>
      </c>
      <c r="G1" s="6" t="s">
        <v>26</v>
      </c>
      <c r="H1" s="3">
        <v>10</v>
      </c>
      <c r="I1" s="4" t="s">
        <v>28</v>
      </c>
      <c r="J1" s="3">
        <v>0</v>
      </c>
    </row>
    <row r="2" spans="1:10" ht="22.5">
      <c r="A2" s="2" t="s">
        <v>25</v>
      </c>
      <c r="B2" s="3">
        <v>2014000</v>
      </c>
      <c r="C2" s="4" t="s">
        <v>19</v>
      </c>
      <c r="D2" s="3">
        <v>394320</v>
      </c>
      <c r="E2" s="4" t="s">
        <v>2</v>
      </c>
      <c r="F2" s="3">
        <v>145</v>
      </c>
      <c r="G2" s="4" t="s">
        <v>27</v>
      </c>
      <c r="H2" s="3">
        <v>35</v>
      </c>
      <c r="I2" s="4" t="s">
        <v>30</v>
      </c>
      <c r="J2" s="3">
        <v>0</v>
      </c>
    </row>
    <row r="3" spans="1:10" ht="22.5">
      <c r="A3" s="2" t="s">
        <v>11</v>
      </c>
      <c r="B3" s="3">
        <v>326287</v>
      </c>
      <c r="C3" s="5" t="s">
        <v>21</v>
      </c>
      <c r="D3" s="1">
        <v>2438</v>
      </c>
      <c r="E3" s="5" t="s">
        <v>22</v>
      </c>
      <c r="F3" s="1">
        <v>9717500</v>
      </c>
      <c r="G3" s="4" t="s">
        <v>29</v>
      </c>
      <c r="H3" s="3">
        <v>35</v>
      </c>
      <c r="I3" s="4" t="s">
        <v>31</v>
      </c>
      <c r="J3" s="3">
        <v>3</v>
      </c>
    </row>
    <row r="4" spans="1:5" ht="22.5">
      <c r="A4" s="1"/>
      <c r="B4" s="1"/>
      <c r="C4" s="1"/>
      <c r="D4" s="1"/>
      <c r="E4" s="1"/>
    </row>
    <row r="5" spans="1:5" ht="22.5">
      <c r="A5" s="1" t="s">
        <v>0</v>
      </c>
      <c r="B5" s="7">
        <f>((B1*70)+250)*D3</f>
        <v>2316100</v>
      </c>
      <c r="C5" s="1"/>
      <c r="D5" s="1"/>
      <c r="E5" s="1"/>
    </row>
    <row r="6" spans="1:5" ht="22.5">
      <c r="A6" s="1" t="s">
        <v>6</v>
      </c>
      <c r="B6" s="7">
        <f>ROUND((((B2+B3)*0.05)+B3),0)</f>
        <v>443301</v>
      </c>
      <c r="C6" s="1"/>
      <c r="D6" s="1"/>
      <c r="E6" s="1"/>
    </row>
    <row r="7" spans="1:5" ht="22.5">
      <c r="A7" s="1" t="s">
        <v>7</v>
      </c>
      <c r="B7" s="7">
        <f>B5+B6</f>
        <v>2759401</v>
      </c>
      <c r="C7" s="1"/>
      <c r="D7" s="1"/>
      <c r="E7" s="1"/>
    </row>
    <row r="8" spans="1:5" ht="22.5">
      <c r="A8" s="1" t="s">
        <v>12</v>
      </c>
      <c r="B8" s="7">
        <f>ROUND((B5*F2/100),0)</f>
        <v>3358345</v>
      </c>
      <c r="C8" s="1"/>
      <c r="D8" s="1"/>
      <c r="E8" s="1"/>
    </row>
    <row r="9" spans="1:5" ht="22.5">
      <c r="A9" s="1" t="s">
        <v>1</v>
      </c>
      <c r="B9" s="7">
        <f>IF((F3-(B7+B8))&gt;0,(F3-(B7+B8)),0)</f>
        <v>3599754</v>
      </c>
      <c r="C9" s="1"/>
      <c r="D9" s="1"/>
      <c r="E9" s="1"/>
    </row>
    <row r="10" spans="1:5" ht="22.5">
      <c r="A10" s="1" t="s">
        <v>13</v>
      </c>
      <c r="B10" s="7">
        <f>ROUND((F1/100)*(B7+B8+B9),0)</f>
        <v>10494900</v>
      </c>
      <c r="C10" s="1"/>
      <c r="D10" s="1"/>
      <c r="E10" s="1"/>
    </row>
    <row r="11" spans="1:5" ht="22.5">
      <c r="A11" s="1" t="s">
        <v>14</v>
      </c>
      <c r="B11" s="7">
        <v>408600</v>
      </c>
      <c r="C11" s="1"/>
      <c r="D11" s="1"/>
      <c r="E11" s="1"/>
    </row>
    <row r="12" spans="1:5" ht="22.5">
      <c r="A12" s="1" t="s">
        <v>4</v>
      </c>
      <c r="B12" s="7">
        <f>ROUND((H1/100)*B5,0)</f>
        <v>231610</v>
      </c>
      <c r="C12" s="1"/>
      <c r="D12" s="1"/>
      <c r="E12" s="1"/>
    </row>
    <row r="13" spans="1:5" ht="22.5">
      <c r="A13" s="1" t="s">
        <v>5</v>
      </c>
      <c r="B13" s="7">
        <f>ROUND((H2/100)*B5,0)</f>
        <v>810635</v>
      </c>
      <c r="C13" s="1"/>
      <c r="D13" s="1"/>
      <c r="E13" s="1"/>
    </row>
    <row r="14" spans="1:5" ht="22.5">
      <c r="A14" s="1" t="s">
        <v>15</v>
      </c>
      <c r="B14" s="7">
        <f>ROUND((J1/100)*B5,0)</f>
        <v>0</v>
      </c>
      <c r="C14" s="1"/>
      <c r="D14" s="1"/>
      <c r="E14" s="1"/>
    </row>
    <row r="15" spans="1:5" ht="22.5">
      <c r="A15" s="1" t="s">
        <v>8</v>
      </c>
      <c r="B15" s="7">
        <f>ROUND((400*D3*0.7),0)</f>
        <v>682640</v>
      </c>
      <c r="C15" s="1"/>
      <c r="D15" s="1"/>
      <c r="E15" s="1"/>
    </row>
    <row r="16" spans="1:5" ht="22.5">
      <c r="A16" s="1" t="s">
        <v>9</v>
      </c>
      <c r="B16" s="7">
        <f>ROUND((400*D3*0.14),0)</f>
        <v>136528</v>
      </c>
      <c r="C16" s="1"/>
      <c r="D16" s="1"/>
      <c r="E16" s="1"/>
    </row>
    <row r="17" spans="1:5" ht="22.5">
      <c r="A17" s="1" t="s">
        <v>16</v>
      </c>
      <c r="B17" s="7">
        <f>ROUND((H3/100)*(B7+B8+B9+B10+B11),0)</f>
        <v>7217350</v>
      </c>
      <c r="C17" s="1"/>
      <c r="D17" s="1"/>
      <c r="E17" s="1"/>
    </row>
    <row r="18" spans="1:5" ht="22.5">
      <c r="A18" s="1" t="s">
        <v>3</v>
      </c>
      <c r="B18" s="7">
        <f>ROUND((J2/100)*(B7+B8+B10+B11),0)</f>
        <v>0</v>
      </c>
      <c r="C18" s="1"/>
      <c r="D18" s="1"/>
      <c r="E18" s="1"/>
    </row>
    <row r="19" spans="1:5" ht="18.75" customHeight="1">
      <c r="A19" s="1" t="s">
        <v>23</v>
      </c>
      <c r="B19" s="7">
        <f>IF((28000000-(SUM(B7:B16)))&gt;0,28000000-(SUM(B7:B16)),0)</f>
        <v>5517587</v>
      </c>
      <c r="C19" s="1"/>
      <c r="D19" s="1"/>
      <c r="E19" s="1"/>
    </row>
    <row r="20" spans="1:2" ht="20.25" customHeight="1">
      <c r="A20" s="1" t="s">
        <v>24</v>
      </c>
      <c r="B20" s="7">
        <f>ROUND(((D2+D1)*0.15)+(D1+D2),0)</f>
        <v>3102284</v>
      </c>
    </row>
    <row r="21" spans="1:2" ht="36">
      <c r="A21" s="1" t="s">
        <v>17</v>
      </c>
      <c r="B21" s="8">
        <f>SUM(B7:B20)</f>
        <v>38319634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ali</cp:lastModifiedBy>
  <cp:lastPrinted>2019-05-05T18:31:30Z</cp:lastPrinted>
  <dcterms:created xsi:type="dcterms:W3CDTF">2019-05-05T14:33:20Z</dcterms:created>
  <dcterms:modified xsi:type="dcterms:W3CDTF">2020-06-07T20:54:06Z</dcterms:modified>
  <cp:category/>
  <cp:version/>
  <cp:contentType/>
  <cp:contentStatus/>
</cp:coreProperties>
</file>