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AlgorithmName="SHA-512" workbookHashValue="KDyNU7J6h7sw4lhLx3szZjXRr7/GyDLFfZwD8b8T6REoxGKfbXfSqwQSnFAbELZTIEB/ms+Jqay3aqHmmHr0iA==" workbookSaltValue="gnt+X1hwUiRvL/90YqBcxA==" workbookSpinCount="100000" lockStructure="1"/>
  <bookViews>
    <workbookView xWindow="-120" yWindow="-120" windowWidth="21840" windowHeight="13140" tabRatio="658"/>
  </bookViews>
  <sheets>
    <sheet name="ورود اطلاعات" sheetId="5" r:id="rId1"/>
    <sheet name="جدول محاسبات" sheetId="7" r:id="rId2"/>
    <sheet name="Sheet2" sheetId="6" state="veryHidden" r:id="rId3"/>
    <sheet name="حکم قبل از رتبه بندی" sheetId="8" r:id="rId4"/>
    <sheet name="حکم پس از رتبه بندی" sheetId="9" r:id="rId5"/>
  </sheets>
  <definedNames>
    <definedName name="_xlnm.Print_Area" localSheetId="1">'جدول محاسبات'!$B$1:$I$39</definedName>
    <definedName name="_xlnm.Print_Area" localSheetId="4">'حکم پس از رتبه بندی'!$B$1:$H$45</definedName>
    <definedName name="_xlnm.Print_Area" localSheetId="3">'حکم قبل از رتبه بندی'!$B$1:$H$45</definedName>
    <definedName name="_xlnm.Print_Area" localSheetId="0">'ورود اطلاعات'!$B$1:$F$24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7" l="1"/>
  <c r="D4" i="7"/>
  <c r="F4" i="7" s="1"/>
  <c r="F16" i="7"/>
  <c r="D15" i="7"/>
  <c r="F15" i="7" s="1"/>
  <c r="H15" i="7" s="1"/>
  <c r="D5" i="7"/>
  <c r="F5" i="7" s="1"/>
  <c r="E14" i="7"/>
  <c r="H27" i="8" s="1"/>
  <c r="E10" i="7"/>
  <c r="H5" i="7" l="1"/>
  <c r="G5" i="7"/>
  <c r="H33" i="8"/>
  <c r="G15" i="7"/>
  <c r="I14" i="7"/>
  <c r="H27" i="9" s="1"/>
  <c r="AG39" i="6"/>
  <c r="AA5" i="6" l="1"/>
  <c r="AC5" i="6"/>
  <c r="AA6" i="6"/>
  <c r="AC6" i="6"/>
  <c r="AA7" i="6"/>
  <c r="AC7" i="6"/>
  <c r="AA8" i="6"/>
  <c r="AC8" i="6"/>
  <c r="AA9" i="6"/>
  <c r="AC9" i="6"/>
  <c r="AA10" i="6"/>
  <c r="AC10" i="6"/>
  <c r="AC1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AG40" i="6"/>
  <c r="AL40" i="6" s="1"/>
  <c r="Z41" i="6"/>
  <c r="AB41" i="6"/>
  <c r="AD41" i="6" s="1"/>
  <c r="AG41" i="6"/>
  <c r="AI41" i="6" s="1"/>
  <c r="Z42" i="6"/>
  <c r="AG42" i="6"/>
  <c r="AL42" i="6" s="1"/>
  <c r="Z43" i="6"/>
  <c r="AG43" i="6"/>
  <c r="D23" i="7"/>
  <c r="I39" i="6" s="1"/>
  <c r="D22" i="7"/>
  <c r="I38" i="6" s="1"/>
  <c r="I21" i="7"/>
  <c r="H36" i="9" s="1"/>
  <c r="E21" i="7"/>
  <c r="H36" i="8" s="1"/>
  <c r="D19" i="7"/>
  <c r="D18" i="7"/>
  <c r="D17" i="7"/>
  <c r="D16" i="7"/>
  <c r="H16" i="7" s="1"/>
  <c r="I16" i="7" s="1"/>
  <c r="H29" i="9" s="1"/>
  <c r="I15" i="7"/>
  <c r="H28" i="9" s="1"/>
  <c r="E15" i="7"/>
  <c r="D13" i="7"/>
  <c r="E12" i="7"/>
  <c r="H25" i="8" s="1"/>
  <c r="E11" i="7"/>
  <c r="H24" i="8" s="1"/>
  <c r="H23" i="8"/>
  <c r="D9" i="7"/>
  <c r="I8" i="7"/>
  <c r="H21" i="9" s="1"/>
  <c r="E8" i="7"/>
  <c r="H21" i="8" s="1"/>
  <c r="D6" i="7"/>
  <c r="I5" i="7"/>
  <c r="H18" i="9" s="1"/>
  <c r="E5" i="7"/>
  <c r="H18" i="8" s="1"/>
  <c r="E18" i="7" l="1"/>
  <c r="H31" i="8" s="1"/>
  <c r="F18" i="7"/>
  <c r="G32" i="8"/>
  <c r="F19" i="7"/>
  <c r="E9" i="7"/>
  <c r="H22" i="8" s="1"/>
  <c r="F9" i="7"/>
  <c r="E22" i="7"/>
  <c r="H34" i="8" s="1"/>
  <c r="F22" i="7"/>
  <c r="E23" i="7"/>
  <c r="H35" i="8" s="1"/>
  <c r="F23" i="7"/>
  <c r="E17" i="7"/>
  <c r="H30" i="8" s="1"/>
  <c r="F17" i="7"/>
  <c r="E13" i="7"/>
  <c r="H26" i="8" s="1"/>
  <c r="F13" i="7"/>
  <c r="G19" i="8"/>
  <c r="F6" i="7"/>
  <c r="E16" i="7"/>
  <c r="G16" i="7"/>
  <c r="H28" i="8"/>
  <c r="AN43" i="6"/>
  <c r="AA11" i="6"/>
  <c r="AN39" i="6" s="1"/>
  <c r="AB11" i="6"/>
  <c r="AC11" i="6" s="1"/>
  <c r="AC13" i="6" s="1"/>
  <c r="G29" i="8"/>
  <c r="E6" i="7"/>
  <c r="H19" i="8" s="1"/>
  <c r="G18" i="9"/>
  <c r="G28" i="9"/>
  <c r="E19" i="7"/>
  <c r="H32" i="8" s="1"/>
  <c r="G31" i="8"/>
  <c r="G26" i="8"/>
  <c r="G22" i="8"/>
  <c r="G18" i="8"/>
  <c r="G28" i="8"/>
  <c r="G34" i="8"/>
  <c r="G29" i="9"/>
  <c r="G35" i="8"/>
  <c r="G30" i="8"/>
  <c r="Z44" i="6"/>
  <c r="AA44" i="6" s="1"/>
  <c r="AA42" i="6" s="1"/>
  <c r="AB42" i="6" s="1"/>
  <c r="AD42" i="6" s="1"/>
  <c r="AL43" i="6"/>
  <c r="AG44" i="6"/>
  <c r="AN41" i="6"/>
  <c r="AL41" i="6"/>
  <c r="AL39" i="6"/>
  <c r="AN42" i="6"/>
  <c r="AJ41" i="6"/>
  <c r="AN40" i="6"/>
  <c r="H29" i="8" l="1"/>
  <c r="H19" i="7"/>
  <c r="G19" i="7"/>
  <c r="H22" i="7"/>
  <c r="G22" i="7"/>
  <c r="H18" i="7"/>
  <c r="G18" i="7"/>
  <c r="G23" i="7"/>
  <c r="H23" i="7"/>
  <c r="H17" i="7"/>
  <c r="G17" i="7"/>
  <c r="H13" i="7"/>
  <c r="G13" i="7"/>
  <c r="AA41" i="6"/>
  <c r="AB40" i="6" s="1"/>
  <c r="AD40" i="6" s="1"/>
  <c r="AL44" i="6"/>
  <c r="G9" i="7" s="1"/>
  <c r="AA43" i="6"/>
  <c r="AB43" i="6" s="1"/>
  <c r="AD43" i="6" s="1"/>
  <c r="AN44" i="6"/>
  <c r="AA40" i="6"/>
  <c r="I18" i="7" l="1"/>
  <c r="H31" i="9" s="1"/>
  <c r="G31" i="9"/>
  <c r="I22" i="7"/>
  <c r="G34" i="9"/>
  <c r="I19" i="7"/>
  <c r="H32" i="9" s="1"/>
  <c r="G32" i="9"/>
  <c r="I23" i="7"/>
  <c r="H35" i="9" s="1"/>
  <c r="G35" i="9"/>
  <c r="I17" i="7"/>
  <c r="H30" i="9" s="1"/>
  <c r="G30" i="9"/>
  <c r="I13" i="7"/>
  <c r="H26" i="9" s="1"/>
  <c r="G26" i="9"/>
  <c r="AD44" i="6"/>
  <c r="AI39" i="6" s="1"/>
  <c r="H9" i="7"/>
  <c r="G22" i="9" s="1"/>
  <c r="G6" i="7"/>
  <c r="H6" i="7"/>
  <c r="H34" i="9" l="1"/>
  <c r="AI42" i="6"/>
  <c r="AJ42" i="6"/>
  <c r="AJ40" i="6"/>
  <c r="AI40" i="6"/>
  <c r="D7" i="7"/>
  <c r="D24" i="7" s="1"/>
  <c r="AJ39" i="6"/>
  <c r="I9" i="7"/>
  <c r="H22" i="9" s="1"/>
  <c r="I6" i="7"/>
  <c r="G19" i="9"/>
  <c r="H19" i="9" l="1"/>
  <c r="E4" i="7"/>
  <c r="AI43" i="6"/>
  <c r="AJ44" i="6" s="1"/>
  <c r="G4" i="7" s="1"/>
  <c r="G17" i="8"/>
  <c r="G20" i="8" s="1"/>
  <c r="G37" i="8" s="1"/>
  <c r="AJ43" i="6"/>
  <c r="I36" i="6" l="1"/>
  <c r="I33" i="6" s="1"/>
  <c r="I34" i="6"/>
  <c r="G20" i="7" s="1"/>
  <c r="G7" i="7"/>
  <c r="E28" i="7"/>
  <c r="E31" i="7" s="1"/>
  <c r="E32" i="7" s="1"/>
  <c r="E7" i="7"/>
  <c r="E24" i="7" s="1"/>
  <c r="H17" i="8"/>
  <c r="H20" i="8" s="1"/>
  <c r="H37" i="8" s="1"/>
  <c r="H4" i="7"/>
  <c r="G17" i="9" s="1"/>
  <c r="G20" i="9" s="1"/>
  <c r="G37" i="9" s="1"/>
  <c r="F7" i="7"/>
  <c r="F24" i="7" s="1"/>
  <c r="AQ42" i="6" l="1"/>
  <c r="E27" i="7"/>
  <c r="G10" i="7"/>
  <c r="AQ38" i="6"/>
  <c r="E29" i="7"/>
  <c r="H7" i="7"/>
  <c r="H24" i="7" s="1"/>
  <c r="I4" i="7"/>
  <c r="I32" i="6" l="1"/>
  <c r="G12" i="7" s="1"/>
  <c r="I31" i="6"/>
  <c r="G11" i="7" s="1"/>
  <c r="I10" i="7"/>
  <c r="H23" i="9" s="1"/>
  <c r="I20" i="7"/>
  <c r="I7" i="7"/>
  <c r="H17" i="9"/>
  <c r="H20" i="9" s="1"/>
  <c r="G24" i="7" l="1"/>
  <c r="I30" i="7" s="1"/>
  <c r="H33" i="9"/>
  <c r="G28" i="7"/>
  <c r="AQ44" i="6"/>
  <c r="I12" i="7" s="1"/>
  <c r="H25" i="9" s="1"/>
  <c r="G27" i="7"/>
  <c r="I27" i="7" s="1"/>
  <c r="G30" i="7" l="1"/>
  <c r="I28" i="7"/>
  <c r="G31" i="7"/>
  <c r="I11" i="7"/>
  <c r="H24" i="9" l="1"/>
  <c r="H37" i="9" s="1"/>
  <c r="I24" i="7"/>
  <c r="G29" i="7" s="1"/>
  <c r="I29" i="7" s="1"/>
  <c r="G32" i="7"/>
  <c r="I32" i="7" s="1"/>
  <c r="I31" i="7"/>
</calcChain>
</file>

<file path=xl/sharedStrings.xml><?xml version="1.0" encoding="utf-8"?>
<sst xmlns="http://schemas.openxmlformats.org/spreadsheetml/2006/main" count="320" uniqueCount="175">
  <si>
    <t>امتیاز</t>
  </si>
  <si>
    <t>مبلغ (ریال)</t>
  </si>
  <si>
    <t>الف) حقوق ثابت</t>
  </si>
  <si>
    <t>حق شغل</t>
  </si>
  <si>
    <t>فوق العاده مدیریت</t>
  </si>
  <si>
    <t>حق شاغل</t>
  </si>
  <si>
    <t>جمع</t>
  </si>
  <si>
    <t>ب ) تفاوت تطبیق</t>
  </si>
  <si>
    <t>پ ) فوق العاده شغل</t>
  </si>
  <si>
    <t>ث ) فوق العاده مناطق کمتر توسعه یافته</t>
  </si>
  <si>
    <t>ج ) فوق العاده بدی آب و هوا</t>
  </si>
  <si>
    <t>جمع :</t>
  </si>
  <si>
    <t>تفاوت تطبیق</t>
  </si>
  <si>
    <t>سایر</t>
  </si>
  <si>
    <t>بلی</t>
  </si>
  <si>
    <t>خیر</t>
  </si>
  <si>
    <t>حقوق و فوق العاده ها</t>
  </si>
  <si>
    <t>فوق العاده شغل</t>
  </si>
  <si>
    <t>فوق العاده ایثارگری</t>
  </si>
  <si>
    <t>خدمت در مناطق جنگی</t>
  </si>
  <si>
    <t>فوق العاده نشان های دولتی</t>
  </si>
  <si>
    <t>فوق العاده سختی شرایط محیط کار</t>
  </si>
  <si>
    <t>حق عائله مندی</t>
  </si>
  <si>
    <t>حق اولاد</t>
  </si>
  <si>
    <t>حقوق ثابت</t>
  </si>
  <si>
    <t>فوق العاده ویژه</t>
  </si>
  <si>
    <t>فوق العاده بدی آب و هوا</t>
  </si>
  <si>
    <t>فوق العاده مناطق کمتر توسعه یافته</t>
  </si>
  <si>
    <t>حکم کارگزینی کارمندان رسمی</t>
  </si>
  <si>
    <t xml:space="preserve">صادر کننده : </t>
  </si>
  <si>
    <t>نسخه :</t>
  </si>
  <si>
    <t>شناسنامه قانون</t>
  </si>
  <si>
    <t>https://shenasname.ir/</t>
  </si>
  <si>
    <t>ZhowanMarket@gmail.com</t>
  </si>
  <si>
    <t>ح ) فوق العاده ایثارگری قانون جامع</t>
  </si>
  <si>
    <t>خ ) خدمت در مناطق جنگی</t>
  </si>
  <si>
    <t>د) فوق العاده نشان های دولتی</t>
  </si>
  <si>
    <t>چ ) فوق العاده ایثارگری</t>
  </si>
  <si>
    <t>ذ ) فوق العاده سختی شرایط محیط کار</t>
  </si>
  <si>
    <t>ر ) حق عائله مندی</t>
  </si>
  <si>
    <t>ز ) حق اولاد</t>
  </si>
  <si>
    <t>مدرک تحصیلی</t>
  </si>
  <si>
    <t>دیپلم</t>
  </si>
  <si>
    <t>فوق دیپلم</t>
  </si>
  <si>
    <t>لیسانس</t>
  </si>
  <si>
    <t>زیر دیپلم</t>
  </si>
  <si>
    <t>۱۱ - بالاترین مدرک و رشته تحصیلی :</t>
  </si>
  <si>
    <t>پس از وضع کسور قانونی از :                           فصل :                             ماده :                                   قابل پرداخت است.</t>
  </si>
  <si>
    <t>ت ) فوق العاده ویژه</t>
  </si>
  <si>
    <t>سازمان اداری و استخدامی کشور</t>
  </si>
  <si>
    <t>ع (۹۷/۷ ت ۱) ۱۰۳۰۸۰</t>
  </si>
  <si>
    <t>طبقه</t>
  </si>
  <si>
    <t>رتبه</t>
  </si>
  <si>
    <t>مقدماتی</t>
  </si>
  <si>
    <t>پایه</t>
  </si>
  <si>
    <t>ارشد</t>
  </si>
  <si>
    <t>خبره</t>
  </si>
  <si>
    <t>عالی</t>
  </si>
  <si>
    <t>فوق لیسانس</t>
  </si>
  <si>
    <t>دکتری</t>
  </si>
  <si>
    <t>تحصیلات</t>
  </si>
  <si>
    <t xml:space="preserve">طبقه </t>
  </si>
  <si>
    <t>حق شغل کارمند</t>
  </si>
  <si>
    <t>رتبه بندی فرهنگیان</t>
  </si>
  <si>
    <t>حق شغل فرهنگیان</t>
  </si>
  <si>
    <t xml:space="preserve">تفاوت بند (ی) تبصره (12) ق ب 98 </t>
  </si>
  <si>
    <t>تفاوت جزء (1) بند (الف) تبصره (12) ق ب 97</t>
  </si>
  <si>
    <t>وضعیت فعلی</t>
  </si>
  <si>
    <t>سایر اطلاعات</t>
  </si>
  <si>
    <t>امتیاز تحصیلات و مهارت</t>
  </si>
  <si>
    <t>ابتدایی</t>
  </si>
  <si>
    <t>متوسطه</t>
  </si>
  <si>
    <t>در چه مقطعی تدریس می کنید؟</t>
  </si>
  <si>
    <t>سنوات خدمت قابل قبول (سال)</t>
  </si>
  <si>
    <t>امتیاز سنوات و تجربه</t>
  </si>
  <si>
    <t>سنوات خدمت قابل قبول (ماه)</t>
  </si>
  <si>
    <t>کل ساعات آموزش ضمن خدمت مورد تایید</t>
  </si>
  <si>
    <t>امتیاز آموزش</t>
  </si>
  <si>
    <t>جمع امتیازات سنوات، تجربه و آموزش</t>
  </si>
  <si>
    <t>امتیاز مکتسبه</t>
  </si>
  <si>
    <t>مهارت و تحصیلات</t>
  </si>
  <si>
    <t>حقوق ثابت 98</t>
  </si>
  <si>
    <t>درصد کمتر توسعه یافته</t>
  </si>
  <si>
    <t>درصد بدی آب و هوا</t>
  </si>
  <si>
    <t>حقوق ثابت رتبه</t>
  </si>
  <si>
    <t>حقوق ثابت نهایی</t>
  </si>
  <si>
    <t>نمره ارزشیابی کسب شده در سال تحصیلی 98-97</t>
  </si>
  <si>
    <t>نمره ارزشیابی کسب شده در سال تحصیلی 97-96</t>
  </si>
  <si>
    <t>جهت ورود به صفحات مورد نظر (نتایج محاسبات) کلیک نمایید.</t>
  </si>
  <si>
    <t>جدول محاسبات</t>
  </si>
  <si>
    <t>ورود</t>
  </si>
  <si>
    <t>جدول زیر ویژه آن دسته از معلمانی است که رتبه شغلی شان مقدماتی می باشد.</t>
  </si>
  <si>
    <r>
      <t xml:space="preserve">1۸ - وضعیت ایثارگری :           </t>
    </r>
    <r>
      <rPr>
        <sz val="12"/>
        <color theme="1"/>
        <rFont val="Arial"/>
        <family val="2"/>
      </rPr>
      <t>□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B Nazanin"/>
        <charset val="178"/>
      </rPr>
      <t xml:space="preserve">جانباز </t>
    </r>
    <r>
      <rPr>
        <sz val="11"/>
        <color theme="1"/>
        <rFont val="Arial"/>
        <family val="2"/>
      </rPr>
      <t xml:space="preserve">           </t>
    </r>
    <r>
      <rPr>
        <sz val="12"/>
        <color theme="1"/>
        <rFont val="Arial"/>
        <family val="2"/>
      </rPr>
      <t>□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B Nazanin"/>
        <charset val="178"/>
      </rPr>
      <t xml:space="preserve">رزمنده </t>
    </r>
    <r>
      <rPr>
        <sz val="11"/>
        <color theme="1"/>
        <rFont val="Arial"/>
        <family val="2"/>
      </rPr>
      <t xml:space="preserve">            </t>
    </r>
    <r>
      <rPr>
        <sz val="12"/>
        <color theme="1"/>
        <rFont val="Arial"/>
        <family val="2"/>
      </rPr>
      <t>□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B Nazanin"/>
        <charset val="178"/>
      </rPr>
      <t xml:space="preserve">آزاده  </t>
    </r>
    <r>
      <rPr>
        <sz val="11"/>
        <color theme="1"/>
        <rFont val="Arial"/>
        <family val="2"/>
      </rPr>
      <t xml:space="preserve">            </t>
    </r>
    <r>
      <rPr>
        <sz val="12"/>
        <color theme="1"/>
        <rFont val="Arial"/>
        <family val="2"/>
      </rPr>
      <t>□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B Nazanin"/>
        <charset val="178"/>
      </rPr>
      <t xml:space="preserve">شهید   </t>
    </r>
    <r>
      <rPr>
        <sz val="11"/>
        <color theme="1"/>
        <rFont val="Arial"/>
        <family val="2"/>
      </rPr>
      <t xml:space="preserve">         </t>
    </r>
    <r>
      <rPr>
        <sz val="12"/>
        <color theme="1"/>
        <rFont val="Arial"/>
        <family val="2"/>
      </rPr>
      <t>□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B Nazanin"/>
        <charset val="178"/>
      </rPr>
      <t>فرزند شهید</t>
    </r>
  </si>
  <si>
    <t>2۲ - حقوق ثابت و فوق العاده ها</t>
  </si>
  <si>
    <t xml:space="preserve">۲۵ - تاریخ صدور و شماره حکم :         تاریخ :               شماره :  </t>
  </si>
  <si>
    <t>2۶ -  نام و نام خانوادگی مقام مسئول :</t>
  </si>
  <si>
    <t>امضاء :</t>
  </si>
  <si>
    <t>* در سال ۱۳۸۸ با توجه به بند (۱۱) قانون بودجه سال ۱۳۸۸ کل کشور تفاوت تطبیق در حکم حقوق ثابت می باشد.</t>
  </si>
  <si>
    <t>** بر اساس بند ۷ فصل یکم عمل می شود.  *** بر اساس اجزاء ب و ج مرحله دوم بند ۸ فصل دوم عمل می شود.</t>
  </si>
  <si>
    <t xml:space="preserve">2 - نام                                   ۳ - نام خانوادگی :  </t>
  </si>
  <si>
    <t xml:space="preserve">1 - دستگاه اجرایی : </t>
  </si>
  <si>
    <t xml:space="preserve">۴ - نام پدر : </t>
  </si>
  <si>
    <t xml:space="preserve">۵ - شماره ملی کارمند : </t>
  </si>
  <si>
    <t xml:space="preserve">۶ - شماره کارمند : </t>
  </si>
  <si>
    <t xml:space="preserve">۷ - شماره شناسنامه :  </t>
  </si>
  <si>
    <t xml:space="preserve">محل صدور :       شهرستان : </t>
  </si>
  <si>
    <t xml:space="preserve">استان : </t>
  </si>
  <si>
    <t xml:space="preserve">8 - محل تولد : </t>
  </si>
  <si>
    <t xml:space="preserve">9 - تاریخ تولد : </t>
  </si>
  <si>
    <r>
      <t xml:space="preserve">۱۰ - جنسیت : </t>
    </r>
    <r>
      <rPr>
        <b/>
        <sz val="11"/>
        <color theme="1"/>
        <rFont val="B Nazanin"/>
        <charset val="178"/>
      </rPr>
      <t xml:space="preserve"> </t>
    </r>
    <r>
      <rPr>
        <b/>
        <sz val="14"/>
        <color theme="1"/>
        <rFont val="B Nazanin"/>
        <charset val="178"/>
      </rPr>
      <t>□</t>
    </r>
    <r>
      <rPr>
        <b/>
        <sz val="11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>زن</t>
    </r>
    <r>
      <rPr>
        <b/>
        <sz val="11"/>
        <color theme="1"/>
        <rFont val="B Nazanin"/>
        <charset val="178"/>
      </rPr>
      <t xml:space="preserve"> </t>
    </r>
    <r>
      <rPr>
        <b/>
        <sz val="14"/>
        <color theme="1"/>
        <rFont val="B Nazanin"/>
        <charset val="178"/>
      </rPr>
      <t>□</t>
    </r>
    <r>
      <rPr>
        <b/>
        <sz val="11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>مرد</t>
    </r>
  </si>
  <si>
    <t xml:space="preserve">مدرک : </t>
  </si>
  <si>
    <t xml:space="preserve">رشته: </t>
  </si>
  <si>
    <t xml:space="preserve">1۲ - عنوان پست سازمانی : </t>
  </si>
  <si>
    <t xml:space="preserve">شماره پست : </t>
  </si>
  <si>
    <t xml:space="preserve">شناسه یکتای پست سازمانی : </t>
  </si>
  <si>
    <t xml:space="preserve">شناسه یکتای واحد سازمانی : </t>
  </si>
  <si>
    <t xml:space="preserve">۱۳ - واحد سازمانی : </t>
  </si>
  <si>
    <t xml:space="preserve">۱۴ - عنوان شغل : </t>
  </si>
  <si>
    <r>
      <t xml:space="preserve">طبقه : </t>
    </r>
    <r>
      <rPr>
        <sz val="11"/>
        <color theme="1"/>
        <rFont val="B Nazanin"/>
        <charset val="178"/>
      </rPr>
      <t xml:space="preserve"> </t>
    </r>
  </si>
  <si>
    <t xml:space="preserve">رتبه : </t>
  </si>
  <si>
    <t xml:space="preserve">۱۵ - سابقه خدمت قابل قبول : </t>
  </si>
  <si>
    <t xml:space="preserve">۱۶ - سابقه تجربی قابل قبول : </t>
  </si>
  <si>
    <r>
      <t xml:space="preserve">1۷ - محل خدمت :                     دهستان :                     بخش :                      شهرستان :      </t>
    </r>
    <r>
      <rPr>
        <b/>
        <sz val="11"/>
        <color theme="1"/>
        <rFont val="B Nazanin"/>
        <charset val="178"/>
      </rPr>
      <t xml:space="preserve">  </t>
    </r>
    <r>
      <rPr>
        <sz val="11"/>
        <color theme="1"/>
        <rFont val="B Nazanin"/>
        <charset val="178"/>
      </rPr>
      <t xml:space="preserve">                    استان : </t>
    </r>
  </si>
  <si>
    <r>
      <t xml:space="preserve">۱۹- وضعیت تاهل :  </t>
    </r>
    <r>
      <rPr>
        <sz val="14"/>
        <color theme="1"/>
        <rFont val="B Nazanin"/>
        <charset val="178"/>
      </rPr>
      <t>□</t>
    </r>
    <r>
      <rPr>
        <sz val="11"/>
        <color theme="1"/>
        <rFont val="B Nazanin"/>
        <charset val="178"/>
      </rPr>
      <t xml:space="preserve"> مجرد   □ متاهل</t>
    </r>
  </si>
  <si>
    <t xml:space="preserve">۲۰ - تعداد فرزند : </t>
  </si>
  <si>
    <r>
      <t xml:space="preserve">2۱- شرح حکم : </t>
    </r>
    <r>
      <rPr>
        <b/>
        <sz val="11"/>
        <color theme="1"/>
        <rFont val="B Nazanin"/>
        <charset val="178"/>
      </rPr>
      <t xml:space="preserve"> </t>
    </r>
  </si>
  <si>
    <t>۲۳ - حقوق و فوق العاده های مندرج در حکم جمعا به مبلغ :                                           ریال</t>
  </si>
  <si>
    <t xml:space="preserve">2۴ - تاریخ اجرای حکم :    </t>
  </si>
  <si>
    <t xml:space="preserve">عنوان پست : </t>
  </si>
  <si>
    <t>تهیه و تنظیم : صیاح الدین شهدی</t>
  </si>
  <si>
    <t>کارشناس امور اداری و کارگزینی سازمان هواشناسی کشور</t>
  </si>
  <si>
    <t>https://www.instagram.com/sayah.shahdi/</t>
  </si>
  <si>
    <t>جدول زیر ویژه آن دسته از معلمانی است که 6 ساعت تدریس هفتگی اضافی
داشته و مشمول دریافت فوق العاده ویژه می باشند.</t>
  </si>
  <si>
    <r>
      <t xml:space="preserve">برای بازگشت به صفحه اصلی </t>
    </r>
    <r>
      <rPr>
        <b/>
        <u/>
        <sz val="14"/>
        <color rgb="FFFF0000"/>
        <rFont val="B Nazanin"/>
        <charset val="178"/>
      </rPr>
      <t>(کلیک کنید)</t>
    </r>
  </si>
  <si>
    <t>وضعیت پس از افزایش امتیازات</t>
  </si>
  <si>
    <t>فوق العاده ایثارگری قانون جامع</t>
  </si>
  <si>
    <t>حکم کارگزینی پس از اعمال افزایش امتیازات</t>
  </si>
  <si>
    <t>حکم کارگزینی قبل از افزایش امتیازات</t>
  </si>
  <si>
    <t>حکم کارگزینی (قبل از افزایش امتیازات)</t>
  </si>
  <si>
    <t>حکم کارگزینی (پس از افزایش امتیازات)</t>
  </si>
  <si>
    <t>جدول زیر مربوط به مشمولین ماده ۵۱ قانون جامع خدمات رسانی با ایثارگران است.</t>
  </si>
  <si>
    <t>مشمول فوق العاده ماده ۵۱  قانون جامع ایثارگران هستید؟</t>
  </si>
  <si>
    <t>تفاوت بند (ی) و تفاوت جزء (1) بند (الف) نیز مشمول افزایش امتیاز باشند؟</t>
  </si>
  <si>
    <t>شمول یا عدم شمول بندهای جدول ذیل در فصل دهم قانون مدیریت خدمات کشوری</t>
  </si>
  <si>
    <t>لطفا با دقت کامل و با توجه به آخرین حکم کارگزینی خود تنها در خانه های زرد رنگ جداول زیر ورود اطلاعات نمایید</t>
  </si>
  <si>
    <t>درصد فوق العاده ویژه</t>
  </si>
  <si>
    <t>جمع ایتمهای مشمول فوق العاده ویژه</t>
  </si>
  <si>
    <t>رند بند ی</t>
  </si>
  <si>
    <t>رند جز ۱ بند الف</t>
  </si>
  <si>
    <t>اعمال افزایش امتیازات</t>
  </si>
  <si>
    <t>نوبت کاری</t>
  </si>
  <si>
    <t>س ) نوبت کاری</t>
  </si>
  <si>
    <t xml:space="preserve">ش ) تفاوت بند (ی) تبصره (12) ق ب 98 </t>
  </si>
  <si>
    <t>ط ) تفاوت جزء (1) بند (الف) تبصره (12) ق ب 97</t>
  </si>
  <si>
    <t>ظ ) سایر</t>
  </si>
  <si>
    <t>درصد نوبت کاری</t>
  </si>
  <si>
    <t>قبل ازافزایش امتیازات</t>
  </si>
  <si>
    <t>بعد از افزایش امتیازات</t>
  </si>
  <si>
    <t>درصد افزایش</t>
  </si>
  <si>
    <t>جمع حقوق و مزایای مستمر (ریال)</t>
  </si>
  <si>
    <t>نرخ اضافه کار (ریال)</t>
  </si>
  <si>
    <t>جمع تمامی آیتم های حقوق (ریال)</t>
  </si>
  <si>
    <t>نرخ ماموریت روزانه به همراه بیتوته (ریال)</t>
  </si>
  <si>
    <t>نرخ ماموریت روزانه بدون بیتوته (ریال)</t>
  </si>
  <si>
    <t>میزان افزایش حقوق (ریال)</t>
  </si>
  <si>
    <t>موضوع</t>
  </si>
  <si>
    <r>
      <t xml:space="preserve">حکم کارگزینی قبل از اعمال افزایش امتیازات   </t>
    </r>
    <r>
      <rPr>
        <b/>
        <u/>
        <sz val="12"/>
        <color theme="1"/>
        <rFont val="B Nazanin"/>
        <charset val="178"/>
      </rPr>
      <t>(کلیک کنید)</t>
    </r>
  </si>
  <si>
    <r>
      <t xml:space="preserve">حکم کارگزینی بعد از اعمال افزایش امتیازات    </t>
    </r>
    <r>
      <rPr>
        <b/>
        <u/>
        <sz val="12"/>
        <color theme="1"/>
        <rFont val="B Nazanin"/>
        <charset val="178"/>
      </rPr>
      <t>(کلیک کنید)</t>
    </r>
  </si>
  <si>
    <r>
      <t xml:space="preserve">بازگشت به صفحه ورود اطلاعات  </t>
    </r>
    <r>
      <rPr>
        <b/>
        <u/>
        <sz val="12"/>
        <color theme="1"/>
        <rFont val="B Nazanin"/>
        <charset val="178"/>
      </rPr>
      <t>(کلیک کنید)</t>
    </r>
  </si>
  <si>
    <t>جدول مربوط به نتایج محاسبات با توجه به اطلاعات وارد شده در کاربرگ ورود اطلاعات</t>
  </si>
  <si>
    <t>با استناد به بخشنامه شماره 696488 مورخ ۱۳۹۸/۱۱/۳۰ سازمان برنامه و بودجه کشور</t>
  </si>
  <si>
    <t>نحوه اعمال افزایش امتیازات فصل دهم قانون مدیریت خدمات کشوری در احکام کارگزینی کارمندان پیمانی و رسمی</t>
  </si>
  <si>
    <t>درصد افزایش امتیازات (از ۱ تا ۵۰ عددی وارد نمایید)</t>
  </si>
  <si>
    <t>درصد مورد انتظار افزایش امتیازات در دستگاه محل خدمت  شما</t>
  </si>
  <si>
    <t>نسخه ۲                ۱۳۹۸/۱۲/۰۲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</si>
</sst>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3000401]0"/>
  </numFmts>
  <fonts count="45" x14ac:knownFonts="1">
    <font>
      <sz val="11"/>
      <color theme="1"/>
      <name val="Arial"/>
      <family val="2"/>
      <scheme val="minor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sz val="10"/>
      <color theme="1"/>
      <name val="B Nazanin"/>
      <charset val="178"/>
    </font>
    <font>
      <sz val="14"/>
      <color theme="1"/>
      <name val="B Nazanin"/>
      <charset val="178"/>
    </font>
    <font>
      <sz val="8"/>
      <color theme="0"/>
      <name val="B Nazanin"/>
      <charset val="178"/>
    </font>
    <font>
      <u/>
      <sz val="11"/>
      <color theme="10"/>
      <name val="Arial"/>
      <family val="2"/>
      <scheme val="minor"/>
    </font>
    <font>
      <b/>
      <sz val="11"/>
      <color theme="1"/>
      <name val="B Roya"/>
      <charset val="178"/>
    </font>
    <font>
      <b/>
      <sz val="11"/>
      <name val="B Roya"/>
      <charset val="178"/>
    </font>
    <font>
      <sz val="10"/>
      <color theme="1"/>
      <name val="B Roya"/>
      <charset val="178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0"/>
      <name val="B Nazanin"/>
      <charset val="178"/>
    </font>
    <font>
      <sz val="14"/>
      <name val="B Nazanin"/>
      <charset val="178"/>
    </font>
    <font>
      <sz val="14"/>
      <color rgb="FFFFFF00"/>
      <name val="B Nazanin"/>
      <charset val="178"/>
    </font>
    <font>
      <b/>
      <sz val="14"/>
      <name val="B Nazanin"/>
      <charset val="178"/>
    </font>
    <font>
      <b/>
      <sz val="11"/>
      <color theme="8" tint="-0.499984740745262"/>
      <name val="B Nazanin"/>
      <charset val="178"/>
    </font>
    <font>
      <b/>
      <sz val="16"/>
      <color theme="9" tint="-0.499984740745262"/>
      <name val="B Nazanin"/>
      <charset val="178"/>
    </font>
    <font>
      <b/>
      <sz val="14"/>
      <color rgb="FFFF0000"/>
      <name val="B Nazanin"/>
      <charset val="178"/>
    </font>
    <font>
      <u/>
      <sz val="11"/>
      <color theme="2" tint="-0.749992370372631"/>
      <name val="Arial"/>
      <family val="2"/>
      <scheme val="minor"/>
    </font>
    <font>
      <u/>
      <sz val="12"/>
      <color theme="2" tint="-0.749992370372631"/>
      <name val="B Nazanin"/>
      <charset val="178"/>
    </font>
    <font>
      <b/>
      <u/>
      <sz val="12"/>
      <color theme="1"/>
      <name val="B Nazanin"/>
      <charset val="178"/>
    </font>
    <font>
      <b/>
      <u/>
      <sz val="14"/>
      <color rgb="FFFF0000"/>
      <name val="B Nazanin"/>
      <charset val="178"/>
    </font>
    <font>
      <b/>
      <sz val="12"/>
      <color theme="0"/>
      <name val="B Nazanin"/>
      <charset val="178"/>
    </font>
    <font>
      <b/>
      <sz val="14"/>
      <color theme="9" tint="-0.499984740745262"/>
      <name val="B Nazanin"/>
      <charset val="178"/>
    </font>
    <font>
      <u/>
      <sz val="12"/>
      <color theme="7" tint="-0.249977111117893"/>
      <name val="Arial"/>
      <family val="2"/>
      <scheme val="minor"/>
    </font>
    <font>
      <b/>
      <sz val="12"/>
      <color theme="2" tint="-0.749992370372631"/>
      <name val="B Nazanin"/>
      <charset val="178"/>
    </font>
    <font>
      <u/>
      <sz val="10"/>
      <color theme="2" tint="-0.749992370372631"/>
      <name val="Arial"/>
      <family val="2"/>
      <scheme val="minor"/>
    </font>
    <font>
      <b/>
      <sz val="12"/>
      <color rgb="FF7030A0"/>
      <name val="B Nazanin"/>
      <charset val="178"/>
    </font>
    <font>
      <u/>
      <sz val="10"/>
      <color theme="10"/>
      <name val="Arial"/>
      <family val="2"/>
      <scheme val="minor"/>
    </font>
    <font>
      <u/>
      <sz val="10"/>
      <color theme="10"/>
      <name val="B Nazanin"/>
      <charset val="178"/>
    </font>
    <font>
      <sz val="11"/>
      <name val="Arial"/>
      <family val="2"/>
      <scheme val="minor"/>
    </font>
    <font>
      <b/>
      <sz val="12"/>
      <color theme="5" tint="-0.499984740745262"/>
      <name val="B Nazanin"/>
      <charset val="178"/>
    </font>
    <font>
      <u/>
      <sz val="10"/>
      <color theme="5" tint="-0.499984740745262"/>
      <name val="Arial"/>
      <family val="2"/>
      <scheme val="minor"/>
    </font>
    <font>
      <sz val="10"/>
      <color theme="5" tint="-0.499984740745262"/>
      <name val="Arial"/>
      <family val="2"/>
      <scheme val="minor"/>
    </font>
    <font>
      <sz val="10"/>
      <color theme="5" tint="-0.499984740745262"/>
      <name val="B Nazanin"/>
      <charset val="178"/>
    </font>
    <font>
      <b/>
      <sz val="11"/>
      <color theme="5" tint="-0.499984740745262"/>
      <name val="B Nazanin"/>
      <charset val="178"/>
    </font>
    <font>
      <b/>
      <sz val="14"/>
      <color theme="0"/>
      <name val="B Nazanin"/>
      <charset val="178"/>
    </font>
    <font>
      <b/>
      <u/>
      <sz val="14"/>
      <color theme="1"/>
      <name val="B Nazanin"/>
      <charset val="178"/>
    </font>
    <font>
      <b/>
      <sz val="14"/>
      <color theme="8" tint="-0.499984740745262"/>
      <name val="B Nazanin"/>
      <charset val="178"/>
    </font>
    <font>
      <b/>
      <sz val="11"/>
      <color rgb="FF7030A0"/>
      <name val="B Nazanin"/>
      <charset val="178"/>
    </font>
    <font>
      <b/>
      <sz val="12"/>
      <name val="B Nazanin"/>
      <charset val="178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4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1" xfId="0" applyFont="1" applyBorder="1" applyAlignment="1" applyProtection="1">
      <alignment horizontal="center"/>
      <protection hidden="1"/>
    </xf>
    <xf numFmtId="0" fontId="5" fillId="11" borderId="12" xfId="0" applyFont="1" applyFill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0" fillId="0" borderId="5" xfId="0" applyBorder="1" applyAlignment="1">
      <alignment horizontal="center" vertical="center"/>
    </xf>
    <xf numFmtId="0" fontId="5" fillId="11" borderId="6" xfId="0" applyFont="1" applyFill="1" applyBorder="1" applyAlignment="1" applyProtection="1">
      <alignment horizontal="center"/>
      <protection hidden="1"/>
    </xf>
    <xf numFmtId="0" fontId="0" fillId="0" borderId="39" xfId="0" applyBorder="1" applyAlignment="1">
      <alignment horizontal="center" vertical="center"/>
    </xf>
    <xf numFmtId="0" fontId="5" fillId="0" borderId="21" xfId="0" applyFont="1" applyBorder="1" applyAlignment="1" applyProtection="1">
      <alignment horizontal="center"/>
      <protection hidden="1"/>
    </xf>
    <xf numFmtId="0" fontId="5" fillId="11" borderId="37" xfId="0" applyFont="1" applyFill="1" applyBorder="1" applyAlignment="1" applyProtection="1">
      <alignment horizontal="center"/>
      <protection hidden="1"/>
    </xf>
    <xf numFmtId="164" fontId="5" fillId="0" borderId="7" xfId="0" applyNumberFormat="1" applyFont="1" applyBorder="1" applyAlignment="1" applyProtection="1">
      <alignment horizontal="center"/>
      <protection hidden="1"/>
    </xf>
    <xf numFmtId="164" fontId="5" fillId="0" borderId="21" xfId="0" applyNumberFormat="1" applyFont="1" applyBorder="1" applyAlignment="1" applyProtection="1">
      <alignment horizontal="center"/>
      <protection hidden="1"/>
    </xf>
    <xf numFmtId="164" fontId="5" fillId="0" borderId="8" xfId="0" applyNumberFormat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164" fontId="5" fillId="0" borderId="9" xfId="0" applyNumberFormat="1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5" xfId="0" applyFont="1" applyBorder="1" applyAlignment="1">
      <alignment horizontal="center"/>
    </xf>
    <xf numFmtId="9" fontId="5" fillId="0" borderId="7" xfId="0" applyNumberFormat="1" applyFont="1" applyBorder="1" applyAlignment="1" applyProtection="1">
      <alignment horizontal="center"/>
      <protection hidden="1"/>
    </xf>
    <xf numFmtId="1" fontId="5" fillId="0" borderId="6" xfId="0" applyNumberFormat="1" applyFont="1" applyBorder="1" applyAlignment="1" applyProtection="1">
      <alignment horizontal="center"/>
      <protection hidden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 shrinkToFit="1"/>
    </xf>
    <xf numFmtId="0" fontId="12" fillId="10" borderId="14" xfId="0" applyFont="1" applyFill="1" applyBorder="1" applyAlignment="1">
      <alignment vertical="center" shrinkToFit="1"/>
    </xf>
    <xf numFmtId="0" fontId="5" fillId="0" borderId="47" xfId="0" applyFont="1" applyBorder="1" applyAlignment="1">
      <alignment horizontal="center"/>
    </xf>
    <xf numFmtId="9" fontId="5" fillId="0" borderId="21" xfId="0" applyNumberFormat="1" applyFont="1" applyBorder="1" applyAlignment="1" applyProtection="1">
      <alignment horizontal="center"/>
      <protection hidden="1"/>
    </xf>
    <xf numFmtId="1" fontId="5" fillId="0" borderId="37" xfId="0" applyNumberFormat="1" applyFont="1" applyBorder="1" applyAlignment="1" applyProtection="1">
      <alignment horizontal="center"/>
      <protection hidden="1"/>
    </xf>
    <xf numFmtId="1" fontId="5" fillId="3" borderId="15" xfId="0" applyNumberFormat="1" applyFont="1" applyFill="1" applyBorder="1" applyAlignment="1" applyProtection="1">
      <alignment horizontal="center"/>
      <protection hidden="1"/>
    </xf>
    <xf numFmtId="0" fontId="5" fillId="11" borderId="34" xfId="0" applyFont="1" applyFill="1" applyBorder="1" applyAlignment="1" applyProtection="1">
      <alignment horizontal="center"/>
      <protection hidden="1"/>
    </xf>
    <xf numFmtId="2" fontId="15" fillId="13" borderId="2" xfId="0" applyNumberFormat="1" applyFont="1" applyFill="1" applyBorder="1" applyAlignment="1" applyProtection="1">
      <alignment horizontal="center"/>
      <protection hidden="1"/>
    </xf>
    <xf numFmtId="0" fontId="16" fillId="0" borderId="6" xfId="0" applyFont="1" applyFill="1" applyBorder="1" applyAlignment="1" applyProtection="1">
      <alignment horizontal="center"/>
      <protection hidden="1"/>
    </xf>
    <xf numFmtId="2" fontId="15" fillId="13" borderId="4" xfId="0" applyNumberFormat="1" applyFont="1" applyFill="1" applyBorder="1" applyAlignment="1" applyProtection="1">
      <alignment horizontal="center"/>
      <protection hidden="1"/>
    </xf>
    <xf numFmtId="0" fontId="16" fillId="0" borderId="40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14" borderId="15" xfId="0" applyFont="1" applyFill="1" applyBorder="1" applyAlignment="1" applyProtection="1">
      <alignment horizontal="center"/>
      <protection hidden="1"/>
    </xf>
    <xf numFmtId="164" fontId="5" fillId="0" borderId="5" xfId="0" applyNumberFormat="1" applyFont="1" applyBorder="1" applyAlignment="1" applyProtection="1">
      <alignment horizontal="center"/>
      <protection hidden="1"/>
    </xf>
    <xf numFmtId="0" fontId="5" fillId="16" borderId="1" xfId="0" applyFont="1" applyFill="1" applyBorder="1" applyAlignment="1" applyProtection="1">
      <alignment horizontal="center"/>
      <protection hidden="1"/>
    </xf>
    <xf numFmtId="0" fontId="5" fillId="16" borderId="8" xfId="0" applyFont="1" applyFill="1" applyBorder="1" applyAlignment="1" applyProtection="1">
      <alignment horizontal="center"/>
      <protection hidden="1"/>
    </xf>
    <xf numFmtId="0" fontId="5" fillId="16" borderId="2" xfId="0" applyFont="1" applyFill="1" applyBorder="1" applyAlignment="1" applyProtection="1">
      <alignment horizontal="center"/>
      <protection hidden="1"/>
    </xf>
    <xf numFmtId="0" fontId="17" fillId="17" borderId="15" xfId="0" applyFont="1" applyFill="1" applyBorder="1" applyAlignment="1" applyProtection="1">
      <alignment horizontal="center"/>
      <protection hidden="1"/>
    </xf>
    <xf numFmtId="164" fontId="5" fillId="0" borderId="1" xfId="0" applyNumberFormat="1" applyFont="1" applyBorder="1" applyAlignment="1" applyProtection="1">
      <alignment horizontal="center"/>
      <protection hidden="1"/>
    </xf>
    <xf numFmtId="164" fontId="5" fillId="0" borderId="2" xfId="0" applyNumberFormat="1" applyFont="1" applyBorder="1" applyAlignment="1" applyProtection="1">
      <alignment horizontal="center"/>
      <protection hidden="1"/>
    </xf>
    <xf numFmtId="164" fontId="5" fillId="0" borderId="6" xfId="0" applyNumberFormat="1" applyFont="1" applyBorder="1" applyAlignment="1" applyProtection="1">
      <alignment horizontal="center"/>
      <protection hidden="1"/>
    </xf>
    <xf numFmtId="164" fontId="5" fillId="0" borderId="39" xfId="0" applyNumberFormat="1" applyFont="1" applyBorder="1" applyAlignment="1" applyProtection="1">
      <alignment horizontal="center"/>
      <protection hidden="1"/>
    </xf>
    <xf numFmtId="164" fontId="5" fillId="0" borderId="37" xfId="0" applyNumberFormat="1" applyFont="1" applyBorder="1" applyAlignment="1" applyProtection="1">
      <alignment horizontal="center"/>
      <protection hidden="1"/>
    </xf>
    <xf numFmtId="164" fontId="18" fillId="3" borderId="13" xfId="0" applyNumberFormat="1" applyFont="1" applyFill="1" applyBorder="1" applyAlignment="1" applyProtection="1">
      <alignment horizontal="center"/>
      <protection hidden="1"/>
    </xf>
    <xf numFmtId="164" fontId="18" fillId="3" borderId="15" xfId="0" applyNumberFormat="1" applyFont="1" applyFill="1" applyBorder="1" applyAlignment="1" applyProtection="1">
      <alignment horizontal="center"/>
      <protection hidden="1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64" fontId="18" fillId="3" borderId="13" xfId="0" applyNumberFormat="1" applyFont="1" applyFill="1" applyBorder="1" applyAlignment="1" applyProtection="1">
      <alignment horizontal="center" shrinkToFit="1"/>
      <protection hidden="1"/>
    </xf>
    <xf numFmtId="0" fontId="1" fillId="14" borderId="15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1" fillId="14" borderId="48" xfId="0" applyNumberFormat="1" applyFont="1" applyFill="1" applyBorder="1" applyAlignment="1">
      <alignment horizontal="center" vertical="center"/>
    </xf>
    <xf numFmtId="1" fontId="1" fillId="6" borderId="17" xfId="0" applyNumberFormat="1" applyFont="1" applyFill="1" applyBorder="1" applyAlignment="1">
      <alignment horizontal="center" vertical="center"/>
    </xf>
    <xf numFmtId="1" fontId="1" fillId="6" borderId="32" xfId="0" applyNumberFormat="1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 shrinkToFit="1"/>
    </xf>
    <xf numFmtId="0" fontId="1" fillId="3" borderId="13" xfId="0" applyFont="1" applyFill="1" applyBorder="1" applyAlignment="1">
      <alignment horizontal="center" vertical="center" shrinkToFi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shrinkToFit="1"/>
    </xf>
    <xf numFmtId="3" fontId="1" fillId="0" borderId="0" xfId="0" applyNumberFormat="1" applyFont="1" applyFill="1" applyBorder="1" applyAlignment="1">
      <alignment horizontal="center" vertical="center"/>
    </xf>
    <xf numFmtId="3" fontId="1" fillId="18" borderId="15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 applyProtection="1">
      <alignment horizontal="center" vertical="center" shrinkToFit="1" readingOrder="2"/>
      <protection hidden="1"/>
    </xf>
    <xf numFmtId="164" fontId="12" fillId="3" borderId="2" xfId="0" applyNumberFormat="1" applyFont="1" applyFill="1" applyBorder="1" applyAlignment="1" applyProtection="1">
      <alignment horizontal="center" vertical="center" shrinkToFit="1" readingOrder="2"/>
      <protection locked="0" hidden="1"/>
    </xf>
    <xf numFmtId="0" fontId="12" fillId="8" borderId="5" xfId="0" applyFont="1" applyFill="1" applyBorder="1" applyAlignment="1" applyProtection="1">
      <alignment horizontal="center" vertical="center" shrinkToFit="1" readingOrder="2"/>
      <protection hidden="1"/>
    </xf>
    <xf numFmtId="164" fontId="12" fillId="3" borderId="6" xfId="0" applyNumberFormat="1" applyFont="1" applyFill="1" applyBorder="1" applyAlignment="1" applyProtection="1">
      <alignment horizontal="center" vertical="center" shrinkToFit="1" readingOrder="2"/>
      <protection locked="0" hidden="1"/>
    </xf>
    <xf numFmtId="0" fontId="12" fillId="8" borderId="3" xfId="0" applyFont="1" applyFill="1" applyBorder="1" applyAlignment="1" applyProtection="1">
      <alignment horizontal="center" vertical="center" shrinkToFit="1" readingOrder="2"/>
      <protection hidden="1"/>
    </xf>
    <xf numFmtId="164" fontId="12" fillId="3" borderId="4" xfId="0" applyNumberFormat="1" applyFont="1" applyFill="1" applyBorder="1" applyAlignment="1" applyProtection="1">
      <alignment horizontal="center" vertical="center" shrinkToFit="1" readingOrder="2"/>
      <protection locked="0" hidden="1"/>
    </xf>
    <xf numFmtId="164" fontId="5" fillId="11" borderId="5" xfId="0" applyNumberFormat="1" applyFont="1" applyFill="1" applyBorder="1" applyAlignment="1" applyProtection="1">
      <alignment horizontal="center"/>
      <protection hidden="1"/>
    </xf>
    <xf numFmtId="164" fontId="5" fillId="11" borderId="7" xfId="0" applyNumberFormat="1" applyFont="1" applyFill="1" applyBorder="1" applyAlignment="1" applyProtection="1">
      <alignment horizontal="center"/>
      <protection hidden="1"/>
    </xf>
    <xf numFmtId="164" fontId="5" fillId="11" borderId="3" xfId="0" applyNumberFormat="1" applyFont="1" applyFill="1" applyBorder="1" applyAlignment="1" applyProtection="1">
      <alignment horizontal="center"/>
      <protection hidden="1"/>
    </xf>
    <xf numFmtId="164" fontId="5" fillId="11" borderId="9" xfId="0" applyNumberFormat="1" applyFont="1" applyFill="1" applyBorder="1" applyAlignment="1" applyProtection="1">
      <alignment horizontal="center"/>
      <protection hidden="1"/>
    </xf>
    <xf numFmtId="0" fontId="5" fillId="11" borderId="4" xfId="0" applyFont="1" applyFill="1" applyBorder="1" applyAlignment="1" applyProtection="1">
      <alignment horizontal="center"/>
      <protection hidden="1"/>
    </xf>
    <xf numFmtId="0" fontId="0" fillId="0" borderId="48" xfId="0" applyBorder="1"/>
    <xf numFmtId="0" fontId="0" fillId="0" borderId="7" xfId="0" applyBorder="1"/>
    <xf numFmtId="0" fontId="0" fillId="2" borderId="0" xfId="0" applyFill="1" applyProtection="1">
      <protection hidden="1"/>
    </xf>
    <xf numFmtId="0" fontId="10" fillId="2" borderId="0" xfId="0" applyFont="1" applyFill="1" applyBorder="1" applyAlignment="1" applyProtection="1">
      <alignment vertical="center" shrinkToFit="1" readingOrder="2"/>
      <protection hidden="1"/>
    </xf>
    <xf numFmtId="0" fontId="0" fillId="0" borderId="0" xfId="0" applyProtection="1">
      <protection hidden="1"/>
    </xf>
    <xf numFmtId="2" fontId="6" fillId="2" borderId="0" xfId="0" applyNumberFormat="1" applyFont="1" applyFill="1" applyAlignment="1" applyProtection="1">
      <alignment horizontal="right" vertical="center" shrinkToFit="1" readingOrder="2"/>
      <protection hidden="1"/>
    </xf>
    <xf numFmtId="0" fontId="2" fillId="2" borderId="22" xfId="0" applyFont="1" applyFill="1" applyBorder="1" applyAlignment="1" applyProtection="1">
      <alignment horizontal="left" vertical="center" shrinkToFit="1" readingOrder="2"/>
      <protection hidden="1"/>
    </xf>
    <xf numFmtId="0" fontId="1" fillId="9" borderId="7" xfId="0" applyFont="1" applyFill="1" applyBorder="1" applyAlignment="1" applyProtection="1">
      <alignment horizontal="center" vertical="center" shrinkToFit="1" readingOrder="2"/>
      <protection hidden="1"/>
    </xf>
    <xf numFmtId="0" fontId="1" fillId="9" borderId="6" xfId="0" applyFont="1" applyFill="1" applyBorder="1" applyAlignment="1" applyProtection="1">
      <alignment horizontal="center" vertical="center" shrinkToFit="1" readingOrder="2"/>
      <protection hidden="1"/>
    </xf>
    <xf numFmtId="2" fontId="2" fillId="2" borderId="58" xfId="0" applyNumberFormat="1" applyFont="1" applyFill="1" applyBorder="1" applyAlignment="1" applyProtection="1">
      <alignment vertical="top" wrapText="1" shrinkToFit="1" readingOrder="2"/>
      <protection hidden="1"/>
    </xf>
    <xf numFmtId="2" fontId="2" fillId="2" borderId="29" xfId="0" applyNumberFormat="1" applyFont="1" applyFill="1" applyBorder="1" applyAlignment="1" applyProtection="1">
      <alignment vertical="top" wrapText="1" shrinkToFit="1" readingOrder="2"/>
      <protection hidden="1"/>
    </xf>
    <xf numFmtId="1" fontId="12" fillId="2" borderId="7" xfId="0" applyNumberFormat="1" applyFont="1" applyFill="1" applyBorder="1" applyAlignment="1" applyProtection="1">
      <alignment horizontal="center" vertical="center" shrinkToFit="1" readingOrder="2"/>
      <protection hidden="1"/>
    </xf>
    <xf numFmtId="3" fontId="12" fillId="2" borderId="6" xfId="0" applyNumberFormat="1" applyFont="1" applyFill="1" applyBorder="1" applyAlignment="1" applyProtection="1">
      <alignment horizontal="center" vertical="center" shrinkToFit="1" readingOrder="2"/>
      <protection hidden="1"/>
    </xf>
    <xf numFmtId="1" fontId="12" fillId="15" borderId="7" xfId="0" applyNumberFormat="1" applyFont="1" applyFill="1" applyBorder="1" applyAlignment="1" applyProtection="1">
      <alignment horizontal="center" vertical="center" shrinkToFit="1" readingOrder="2"/>
      <protection hidden="1"/>
    </xf>
    <xf numFmtId="3" fontId="12" fillId="15" borderId="6" xfId="0" applyNumberFormat="1" applyFont="1" applyFill="1" applyBorder="1" applyAlignment="1" applyProtection="1">
      <alignment horizontal="center" vertical="center" shrinkToFit="1" readingOrder="2"/>
      <protection hidden="1"/>
    </xf>
    <xf numFmtId="2" fontId="2" fillId="2" borderId="57" xfId="0" applyNumberFormat="1" applyFont="1" applyFill="1" applyBorder="1" applyAlignment="1" applyProtection="1">
      <alignment vertical="top" wrapText="1" shrinkToFit="1" readingOrder="2"/>
      <protection hidden="1"/>
    </xf>
    <xf numFmtId="2" fontId="2" fillId="2" borderId="26" xfId="0" applyNumberFormat="1" applyFont="1" applyFill="1" applyBorder="1" applyAlignment="1" applyProtection="1">
      <alignment vertical="top" wrapText="1" shrinkToFit="1" readingOrder="2"/>
      <protection hidden="1"/>
    </xf>
    <xf numFmtId="1" fontId="12" fillId="9" borderId="7" xfId="0" applyNumberFormat="1" applyFont="1" applyFill="1" applyBorder="1" applyAlignment="1" applyProtection="1">
      <alignment horizontal="center" vertical="center" shrinkToFit="1" readingOrder="2"/>
      <protection hidden="1"/>
    </xf>
    <xf numFmtId="3" fontId="12" fillId="9" borderId="6" xfId="0" applyNumberFormat="1" applyFont="1" applyFill="1" applyBorder="1" applyAlignment="1" applyProtection="1">
      <alignment horizontal="center" vertical="center" shrinkToFit="1" readingOrder="2"/>
      <protection hidden="1"/>
    </xf>
    <xf numFmtId="0" fontId="1" fillId="2" borderId="42" xfId="0" applyFont="1" applyFill="1" applyBorder="1" applyAlignment="1" applyProtection="1">
      <alignment horizontal="right" vertical="center" shrinkToFit="1" readingOrder="1"/>
      <protection hidden="1"/>
    </xf>
    <xf numFmtId="0" fontId="2" fillId="2" borderId="0" xfId="0" applyFont="1" applyFill="1" applyBorder="1" applyAlignment="1" applyProtection="1">
      <alignment vertical="center" shrinkToFit="1" readingOrder="2"/>
      <protection hidden="1"/>
    </xf>
    <xf numFmtId="2" fontId="2" fillId="2" borderId="58" xfId="0" applyNumberFormat="1" applyFont="1" applyFill="1" applyBorder="1" applyAlignment="1" applyProtection="1">
      <alignment vertical="top" shrinkToFit="1" readingOrder="2"/>
      <protection hidden="1"/>
    </xf>
    <xf numFmtId="2" fontId="2" fillId="2" borderId="29" xfId="0" applyNumberFormat="1" applyFont="1" applyFill="1" applyBorder="1" applyAlignment="1" applyProtection="1">
      <alignment vertical="top" shrinkToFit="1" readingOrder="2"/>
      <protection hidden="1"/>
    </xf>
    <xf numFmtId="16" fontId="0" fillId="2" borderId="0" xfId="0" applyNumberFormat="1" applyFill="1" applyProtection="1">
      <protection hidden="1"/>
    </xf>
    <xf numFmtId="0" fontId="0" fillId="2" borderId="0" xfId="0" quotePrefix="1" applyFill="1" applyProtection="1">
      <protection hidden="1"/>
    </xf>
    <xf numFmtId="1" fontId="12" fillId="0" borderId="10" xfId="0" applyNumberFormat="1" applyFont="1" applyFill="1" applyBorder="1" applyAlignment="1" applyProtection="1">
      <alignment horizontal="center" vertical="center" shrinkToFit="1" readingOrder="2"/>
      <protection hidden="1"/>
    </xf>
    <xf numFmtId="3" fontId="12" fillId="0" borderId="12" xfId="0" applyNumberFormat="1" applyFont="1" applyFill="1" applyBorder="1" applyAlignment="1" applyProtection="1">
      <alignment horizontal="center" vertical="center" shrinkToFit="1" readingOrder="2"/>
      <protection hidden="1"/>
    </xf>
    <xf numFmtId="1" fontId="12" fillId="2" borderId="11" xfId="0" applyNumberFormat="1" applyFont="1" applyFill="1" applyBorder="1" applyAlignment="1" applyProtection="1">
      <alignment horizontal="center" vertical="center" shrinkToFit="1" readingOrder="2"/>
      <protection hidden="1"/>
    </xf>
    <xf numFmtId="3" fontId="12" fillId="2" borderId="12" xfId="0" applyNumberFormat="1" applyFont="1" applyFill="1" applyBorder="1" applyAlignment="1" applyProtection="1">
      <alignment horizontal="center" vertical="center" shrinkToFit="1" readingOrder="2"/>
      <protection hidden="1"/>
    </xf>
    <xf numFmtId="1" fontId="12" fillId="0" borderId="5" xfId="0" applyNumberFormat="1" applyFont="1" applyFill="1" applyBorder="1" applyAlignment="1" applyProtection="1">
      <alignment horizontal="center" vertical="center" shrinkToFit="1" readingOrder="2"/>
      <protection hidden="1"/>
    </xf>
    <xf numFmtId="3" fontId="12" fillId="0" borderId="6" xfId="0" applyNumberFormat="1" applyFont="1" applyFill="1" applyBorder="1" applyAlignment="1" applyProtection="1">
      <alignment horizontal="center" vertical="center" shrinkToFit="1" readingOrder="2"/>
      <protection hidden="1"/>
    </xf>
    <xf numFmtId="1" fontId="12" fillId="0" borderId="7" xfId="0" applyNumberFormat="1" applyFont="1" applyFill="1" applyBorder="1" applyAlignment="1" applyProtection="1">
      <alignment horizontal="center" vertical="center" shrinkToFit="1" readingOrder="2"/>
      <protection hidden="1"/>
    </xf>
    <xf numFmtId="1" fontId="12" fillId="0" borderId="39" xfId="0" applyNumberFormat="1" applyFont="1" applyFill="1" applyBorder="1" applyAlignment="1" applyProtection="1">
      <alignment horizontal="center" vertical="center" shrinkToFit="1" readingOrder="2"/>
      <protection hidden="1"/>
    </xf>
    <xf numFmtId="3" fontId="12" fillId="0" borderId="37" xfId="0" applyNumberFormat="1" applyFont="1" applyFill="1" applyBorder="1" applyAlignment="1" applyProtection="1">
      <alignment horizontal="center" vertical="center" shrinkToFit="1" readingOrder="2"/>
      <protection hidden="1"/>
    </xf>
    <xf numFmtId="1" fontId="12" fillId="0" borderId="21" xfId="0" applyNumberFormat="1" applyFont="1" applyFill="1" applyBorder="1" applyAlignment="1" applyProtection="1">
      <alignment horizontal="center" vertical="center" shrinkToFit="1" readingOrder="2"/>
      <protection hidden="1"/>
    </xf>
    <xf numFmtId="3" fontId="9" fillId="4" borderId="6" xfId="0" applyNumberFormat="1" applyFont="1" applyFill="1" applyBorder="1" applyAlignment="1" applyProtection="1">
      <alignment horizontal="center" vertical="center" shrinkToFit="1" readingOrder="2"/>
      <protection hidden="1"/>
    </xf>
    <xf numFmtId="0" fontId="0" fillId="15" borderId="0" xfId="0" applyFill="1" applyProtection="1">
      <protection hidden="1"/>
    </xf>
    <xf numFmtId="0" fontId="0" fillId="15" borderId="0" xfId="0" applyFill="1" applyAlignment="1" applyProtection="1">
      <alignment shrinkToFit="1"/>
      <protection hidden="1"/>
    </xf>
    <xf numFmtId="0" fontId="3" fillId="15" borderId="0" xfId="0" applyFont="1" applyFill="1" applyAlignment="1" applyProtection="1">
      <alignment shrinkToFit="1"/>
      <protection hidden="1"/>
    </xf>
    <xf numFmtId="0" fontId="2" fillId="15" borderId="0" xfId="0" applyFont="1" applyFill="1" applyAlignment="1" applyProtection="1">
      <alignment shrinkToFit="1"/>
      <protection hidden="1"/>
    </xf>
    <xf numFmtId="0" fontId="2" fillId="15" borderId="0" xfId="0" applyFont="1" applyFill="1" applyProtection="1">
      <protection hidden="1"/>
    </xf>
    <xf numFmtId="0" fontId="0" fillId="0" borderId="0" xfId="0" applyFill="1" applyBorder="1" applyProtection="1">
      <protection hidden="1"/>
    </xf>
    <xf numFmtId="0" fontId="2" fillId="0" borderId="0" xfId="0" applyFont="1" applyProtection="1">
      <protection hidden="1"/>
    </xf>
    <xf numFmtId="2" fontId="1" fillId="0" borderId="7" xfId="0" applyNumberFormat="1" applyFont="1" applyBorder="1" applyAlignment="1">
      <alignment horizontal="center" vertical="center"/>
    </xf>
    <xf numFmtId="0" fontId="28" fillId="15" borderId="0" xfId="1" applyFont="1" applyFill="1" applyBorder="1" applyAlignment="1" applyProtection="1">
      <alignment vertical="center"/>
      <protection hidden="1"/>
    </xf>
    <xf numFmtId="0" fontId="27" fillId="15" borderId="0" xfId="0" applyFont="1" applyFill="1" applyBorder="1" applyAlignment="1" applyProtection="1">
      <alignment vertical="center"/>
      <protection hidden="1"/>
    </xf>
    <xf numFmtId="1" fontId="8" fillId="4" borderId="4" xfId="0" applyNumberFormat="1" applyFont="1" applyFill="1" applyBorder="1" applyAlignment="1" applyProtection="1">
      <alignment horizontal="center" vertical="center" shrinkToFit="1" readingOrder="2"/>
      <protection hidden="1"/>
    </xf>
    <xf numFmtId="3" fontId="12" fillId="20" borderId="15" xfId="0" applyNumberFormat="1" applyFont="1" applyFill="1" applyBorder="1" applyAlignment="1" applyProtection="1">
      <alignment horizontal="center" vertical="center" shrinkToFit="1" readingOrder="2"/>
      <protection hidden="1"/>
    </xf>
    <xf numFmtId="1" fontId="8" fillId="4" borderId="12" xfId="0" applyNumberFormat="1" applyFont="1" applyFill="1" applyBorder="1" applyAlignment="1" applyProtection="1">
      <alignment horizontal="center" vertical="center" shrinkToFit="1" readingOrder="2"/>
      <protection hidden="1"/>
    </xf>
    <xf numFmtId="1" fontId="8" fillId="4" borderId="6" xfId="0" applyNumberFormat="1" applyFont="1" applyFill="1" applyBorder="1" applyAlignment="1" applyProtection="1">
      <alignment horizontal="center" vertical="center" shrinkToFit="1" readingOrder="2"/>
      <protection hidden="1"/>
    </xf>
    <xf numFmtId="3" fontId="8" fillId="2" borderId="0" xfId="0" applyNumberFormat="1" applyFont="1" applyFill="1" applyBorder="1" applyAlignment="1" applyProtection="1">
      <alignment horizontal="center" vertical="center" shrinkToFit="1" readingOrder="2"/>
      <protection hidden="1"/>
    </xf>
    <xf numFmtId="0" fontId="34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2" fillId="2" borderId="58" xfId="0" applyFont="1" applyFill="1" applyBorder="1" applyAlignment="1" applyProtection="1">
      <alignment horizontal="right" vertical="center" shrinkToFit="1" readingOrder="2"/>
      <protection hidden="1"/>
    </xf>
    <xf numFmtId="0" fontId="2" fillId="2" borderId="57" xfId="0" applyFont="1" applyFill="1" applyBorder="1" applyAlignment="1" applyProtection="1">
      <alignment horizontal="right" vertical="center" shrinkToFit="1" readingOrder="2"/>
      <protection hidden="1"/>
    </xf>
    <xf numFmtId="0" fontId="2" fillId="2" borderId="22" xfId="0" applyFont="1" applyFill="1" applyBorder="1" applyAlignment="1" applyProtection="1">
      <alignment horizontal="right" vertical="center" shrinkToFit="1" readingOrder="2"/>
      <protection hidden="1"/>
    </xf>
    <xf numFmtId="0" fontId="2" fillId="2" borderId="22" xfId="0" applyFont="1" applyFill="1" applyBorder="1" applyAlignment="1" applyProtection="1">
      <alignment vertical="center" shrinkToFit="1" readingOrder="2"/>
      <protection hidden="1"/>
    </xf>
    <xf numFmtId="0" fontId="2" fillId="2" borderId="35" xfId="0" applyFont="1" applyFill="1" applyBorder="1" applyAlignment="1" applyProtection="1">
      <alignment horizontal="right" vertical="center" shrinkToFit="1" readingOrder="2"/>
      <protection hidden="1"/>
    </xf>
    <xf numFmtId="0" fontId="2" fillId="2" borderId="42" xfId="0" applyFont="1" applyFill="1" applyBorder="1" applyAlignment="1" applyProtection="1">
      <alignment horizontal="right" vertical="center" shrinkToFit="1" readingOrder="2"/>
      <protection hidden="1"/>
    </xf>
    <xf numFmtId="0" fontId="2" fillId="2" borderId="5" xfId="0" applyFont="1" applyFill="1" applyBorder="1" applyAlignment="1" applyProtection="1">
      <alignment horizontal="right" vertical="center" shrinkToFit="1" readingOrder="2"/>
      <protection hidden="1"/>
    </xf>
    <xf numFmtId="0" fontId="11" fillId="5" borderId="10" xfId="0" applyFont="1" applyFill="1" applyBorder="1" applyAlignment="1" applyProtection="1">
      <alignment horizontal="center" vertical="center" shrinkToFit="1" readingOrder="2"/>
      <protection hidden="1"/>
    </xf>
    <xf numFmtId="0" fontId="11" fillId="5" borderId="5" xfId="0" applyFont="1" applyFill="1" applyBorder="1" applyAlignment="1" applyProtection="1">
      <alignment horizontal="center" vertical="center" shrinkToFit="1" readingOrder="2"/>
      <protection hidden="1"/>
    </xf>
    <xf numFmtId="0" fontId="11" fillId="5" borderId="39" xfId="0" applyFont="1" applyFill="1" applyBorder="1" applyAlignment="1" applyProtection="1">
      <alignment horizontal="center" vertical="center" shrinkToFit="1" readingOrder="2"/>
      <protection hidden="1"/>
    </xf>
    <xf numFmtId="0" fontId="11" fillId="5" borderId="3" xfId="0" applyFont="1" applyFill="1" applyBorder="1" applyAlignment="1" applyProtection="1">
      <alignment horizontal="center" vertical="center" shrinkToFit="1" readingOrder="2"/>
      <protection hidden="1"/>
    </xf>
    <xf numFmtId="0" fontId="11" fillId="5" borderId="1" xfId="0" applyFont="1" applyFill="1" applyBorder="1" applyAlignment="1" applyProtection="1">
      <alignment horizontal="center" vertical="center" shrinkToFit="1" readingOrder="2"/>
      <protection hidden="1"/>
    </xf>
    <xf numFmtId="0" fontId="40" fillId="19" borderId="13" xfId="0" applyFont="1" applyFill="1" applyBorder="1" applyAlignment="1" applyProtection="1">
      <alignment horizontal="center" vertical="center" shrinkToFit="1"/>
      <protection hidden="1"/>
    </xf>
    <xf numFmtId="0" fontId="40" fillId="19" borderId="15" xfId="0" applyFont="1" applyFill="1" applyBorder="1" applyAlignment="1" applyProtection="1">
      <alignment horizontal="center" vertical="center" shrinkToFit="1"/>
      <protection hidden="1"/>
    </xf>
    <xf numFmtId="164" fontId="11" fillId="3" borderId="2" xfId="0" applyNumberFormat="1" applyFont="1" applyFill="1" applyBorder="1" applyAlignment="1" applyProtection="1">
      <alignment horizontal="center" vertical="center" shrinkToFit="1"/>
      <protection locked="0" hidden="1"/>
    </xf>
    <xf numFmtId="164" fontId="11" fillId="3" borderId="6" xfId="0" applyNumberFormat="1" applyFont="1" applyFill="1" applyBorder="1" applyAlignment="1" applyProtection="1">
      <alignment horizontal="center" vertical="center" shrinkToFit="1"/>
      <protection locked="0" hidden="1"/>
    </xf>
    <xf numFmtId="164" fontId="11" fillId="3" borderId="4" xfId="0" applyNumberFormat="1" applyFont="1" applyFill="1" applyBorder="1" applyAlignment="1" applyProtection="1">
      <alignment horizontal="center" vertical="center" shrinkToFit="1"/>
      <protection locked="0" hidden="1"/>
    </xf>
    <xf numFmtId="3" fontId="11" fillId="3" borderId="12" xfId="0" applyNumberFormat="1" applyFont="1" applyFill="1" applyBorder="1" applyAlignment="1" applyProtection="1">
      <alignment horizontal="center" vertical="center" shrinkToFit="1"/>
      <protection locked="0" hidden="1"/>
    </xf>
    <xf numFmtId="3" fontId="11" fillId="3" borderId="6" xfId="0" applyNumberFormat="1" applyFont="1" applyFill="1" applyBorder="1" applyAlignment="1" applyProtection="1">
      <alignment horizontal="center" vertical="center" shrinkToFit="1"/>
      <protection locked="0" hidden="1"/>
    </xf>
    <xf numFmtId="3" fontId="11" fillId="3" borderId="37" xfId="0" applyNumberFormat="1" applyFont="1" applyFill="1" applyBorder="1" applyAlignment="1" applyProtection="1">
      <alignment horizontal="center" vertical="center" shrinkToFit="1"/>
      <protection locked="0" hidden="1"/>
    </xf>
    <xf numFmtId="3" fontId="11" fillId="3" borderId="4" xfId="0" applyNumberFormat="1" applyFont="1" applyFill="1" applyBorder="1" applyAlignment="1" applyProtection="1">
      <alignment horizontal="center" vertical="center" shrinkToFit="1"/>
      <protection locked="0" hidden="1"/>
    </xf>
    <xf numFmtId="164" fontId="11" fillId="3" borderId="15" xfId="0" applyNumberFormat="1" applyFont="1" applyFill="1" applyBorder="1" applyAlignment="1" applyProtection="1">
      <alignment horizontal="center" vertical="center" shrinkToFit="1" readingOrder="2"/>
      <protection locked="0" hidden="1"/>
    </xf>
    <xf numFmtId="0" fontId="11" fillId="22" borderId="1" xfId="0" applyFont="1" applyFill="1" applyBorder="1" applyAlignment="1" applyProtection="1">
      <alignment horizontal="center" vertical="center" shrinkToFit="1" readingOrder="2"/>
      <protection hidden="1"/>
    </xf>
    <xf numFmtId="0" fontId="11" fillId="22" borderId="5" xfId="0" applyFont="1" applyFill="1" applyBorder="1" applyAlignment="1" applyProtection="1">
      <alignment horizontal="center" vertical="center" shrinkToFit="1" readingOrder="2"/>
      <protection hidden="1"/>
    </xf>
    <xf numFmtId="0" fontId="11" fillId="22" borderId="3" xfId="0" applyFont="1" applyFill="1" applyBorder="1" applyAlignment="1" applyProtection="1">
      <alignment horizontal="center" vertical="center" shrinkToFit="1" readingOrder="2"/>
      <protection hidden="1"/>
    </xf>
    <xf numFmtId="164" fontId="41" fillId="11" borderId="2" xfId="0" applyNumberFormat="1" applyFont="1" applyFill="1" applyBorder="1" applyAlignment="1" applyProtection="1">
      <alignment horizontal="center" vertical="center" shrinkToFit="1" readingOrder="2"/>
      <protection hidden="1"/>
    </xf>
    <xf numFmtId="164" fontId="41" fillId="11" borderId="6" xfId="0" applyNumberFormat="1" applyFont="1" applyFill="1" applyBorder="1" applyAlignment="1" applyProtection="1">
      <alignment horizontal="center" vertical="center" shrinkToFit="1" readingOrder="2"/>
      <protection hidden="1"/>
    </xf>
    <xf numFmtId="164" fontId="41" fillId="11" borderId="4" xfId="0" applyNumberFormat="1" applyFont="1" applyFill="1" applyBorder="1" applyAlignment="1" applyProtection="1">
      <alignment horizontal="center" vertical="center" shrinkToFit="1" readingOrder="2"/>
      <protection hidden="1"/>
    </xf>
    <xf numFmtId="0" fontId="11" fillId="5" borderId="13" xfId="0" applyFont="1" applyFill="1" applyBorder="1" applyAlignment="1" applyProtection="1">
      <alignment horizontal="center" vertical="center" shrinkToFit="1" readingOrder="2"/>
      <protection hidden="1"/>
    </xf>
    <xf numFmtId="0" fontId="44" fillId="22" borderId="18" xfId="0" applyFont="1" applyFill="1" applyBorder="1" applyAlignment="1" applyProtection="1">
      <alignment horizontal="center" vertical="center" shrinkToFit="1" readingOrder="2"/>
      <protection hidden="1"/>
    </xf>
    <xf numFmtId="0" fontId="44" fillId="22" borderId="41" xfId="0" applyFont="1" applyFill="1" applyBorder="1" applyAlignment="1" applyProtection="1">
      <alignment horizontal="center" vertical="center" shrinkToFit="1" readingOrder="2"/>
      <protection hidden="1"/>
    </xf>
    <xf numFmtId="0" fontId="1" fillId="21" borderId="6" xfId="0" applyFont="1" applyFill="1" applyBorder="1" applyAlignment="1" applyProtection="1">
      <alignment horizontal="right" vertical="center" shrinkToFit="1" readingOrder="2"/>
      <protection hidden="1"/>
    </xf>
    <xf numFmtId="0" fontId="1" fillId="11" borderId="12" xfId="0" applyFont="1" applyFill="1" applyBorder="1" applyAlignment="1" applyProtection="1">
      <alignment vertical="center" shrinkToFit="1" readingOrder="2"/>
      <protection hidden="1"/>
    </xf>
    <xf numFmtId="0" fontId="1" fillId="11" borderId="6" xfId="0" applyFont="1" applyFill="1" applyBorder="1" applyAlignment="1" applyProtection="1">
      <alignment vertical="center" shrinkToFit="1" readingOrder="2"/>
      <protection hidden="1"/>
    </xf>
    <xf numFmtId="1" fontId="12" fillId="21" borderId="5" xfId="0" applyNumberFormat="1" applyFont="1" applyFill="1" applyBorder="1" applyAlignment="1" applyProtection="1">
      <alignment horizontal="center" vertical="center" shrinkToFit="1" readingOrder="2"/>
      <protection hidden="1"/>
    </xf>
    <xf numFmtId="3" fontId="12" fillId="21" borderId="6" xfId="0" applyNumberFormat="1" applyFont="1" applyFill="1" applyBorder="1" applyAlignment="1" applyProtection="1">
      <alignment horizontal="center" vertical="center" shrinkToFit="1" readingOrder="2"/>
      <protection hidden="1"/>
    </xf>
    <xf numFmtId="1" fontId="12" fillId="21" borderId="7" xfId="0" applyNumberFormat="1" applyFont="1" applyFill="1" applyBorder="1" applyAlignment="1" applyProtection="1">
      <alignment horizontal="center" vertical="center" shrinkToFit="1" readingOrder="2"/>
      <protection hidden="1"/>
    </xf>
    <xf numFmtId="1" fontId="12" fillId="21" borderId="13" xfId="0" applyNumberFormat="1" applyFont="1" applyFill="1" applyBorder="1" applyAlignment="1" applyProtection="1">
      <alignment horizontal="center" vertical="center" shrinkToFit="1" readingOrder="2"/>
      <protection hidden="1"/>
    </xf>
    <xf numFmtId="3" fontId="12" fillId="21" borderId="15" xfId="0" applyNumberFormat="1" applyFont="1" applyFill="1" applyBorder="1" applyAlignment="1" applyProtection="1">
      <alignment horizontal="center" vertical="center" shrinkToFit="1" readingOrder="2"/>
      <protection hidden="1"/>
    </xf>
    <xf numFmtId="1" fontId="12" fillId="21" borderId="14" xfId="0" applyNumberFormat="1" applyFont="1" applyFill="1" applyBorder="1" applyAlignment="1" applyProtection="1">
      <alignment horizontal="center" vertical="center" shrinkToFit="1" readingOrder="2"/>
      <protection hidden="1"/>
    </xf>
    <xf numFmtId="164" fontId="11" fillId="5" borderId="15" xfId="0" applyNumberFormat="1" applyFont="1" applyFill="1" applyBorder="1" applyAlignment="1" applyProtection="1">
      <alignment horizontal="center" vertical="center" shrinkToFit="1" readingOrder="2"/>
      <protection hidden="1"/>
    </xf>
    <xf numFmtId="0" fontId="20" fillId="15" borderId="0" xfId="0" applyFont="1" applyFill="1" applyAlignment="1" applyProtection="1">
      <alignment horizontal="center" vertical="center" shrinkToFit="1"/>
      <protection hidden="1"/>
    </xf>
    <xf numFmtId="0" fontId="42" fillId="15" borderId="0" xfId="0" applyFont="1" applyFill="1" applyAlignment="1" applyProtection="1">
      <alignment horizontal="center" vertical="center" shrinkToFit="1"/>
      <protection hidden="1"/>
    </xf>
    <xf numFmtId="0" fontId="19" fillId="15" borderId="0" xfId="0" applyFont="1" applyFill="1" applyBorder="1" applyAlignment="1" applyProtection="1">
      <alignment horizontal="center" wrapText="1" shrinkToFit="1"/>
      <protection hidden="1"/>
    </xf>
    <xf numFmtId="0" fontId="19" fillId="15" borderId="0" xfId="0" applyFont="1" applyFill="1" applyBorder="1" applyAlignment="1" applyProtection="1">
      <alignment horizontal="center" shrinkToFit="1"/>
      <protection hidden="1"/>
    </xf>
    <xf numFmtId="0" fontId="3" fillId="15" borderId="0" xfId="0" applyFont="1" applyFill="1" applyBorder="1" applyAlignment="1" applyProtection="1">
      <alignment horizontal="left" vertical="center" readingOrder="2"/>
      <protection hidden="1"/>
    </xf>
    <xf numFmtId="0" fontId="43" fillId="15" borderId="0" xfId="0" applyFont="1" applyFill="1" applyAlignment="1" applyProtection="1">
      <alignment horizontal="center" vertical="center" shrinkToFit="1"/>
      <protection hidden="1"/>
    </xf>
    <xf numFmtId="0" fontId="28" fillId="15" borderId="0" xfId="1" applyFont="1" applyFill="1" applyBorder="1" applyAlignment="1" applyProtection="1">
      <alignment horizontal="center" vertical="center"/>
      <protection hidden="1"/>
    </xf>
    <xf numFmtId="0" fontId="27" fillId="15" borderId="0" xfId="0" applyFont="1" applyFill="1" applyBorder="1" applyAlignment="1" applyProtection="1">
      <alignment horizontal="center" vertical="center"/>
      <protection hidden="1"/>
    </xf>
    <xf numFmtId="0" fontId="1" fillId="2" borderId="63" xfId="0" applyFont="1" applyFill="1" applyBorder="1" applyAlignment="1" applyProtection="1">
      <alignment horizontal="center" vertical="center" shrinkToFit="1" readingOrder="2"/>
      <protection hidden="1"/>
    </xf>
    <xf numFmtId="0" fontId="1" fillId="11" borderId="35" xfId="0" applyFont="1" applyFill="1" applyBorder="1" applyAlignment="1" applyProtection="1">
      <alignment vertical="center" shrinkToFit="1" readingOrder="2"/>
      <protection hidden="1"/>
    </xf>
    <xf numFmtId="0" fontId="1" fillId="11" borderId="42" xfId="0" applyFont="1" applyFill="1" applyBorder="1" applyAlignment="1" applyProtection="1">
      <alignment vertical="center" shrinkToFit="1" readingOrder="2"/>
      <protection hidden="1"/>
    </xf>
    <xf numFmtId="0" fontId="1" fillId="20" borderId="13" xfId="0" applyFont="1" applyFill="1" applyBorder="1" applyAlignment="1" applyProtection="1">
      <alignment horizontal="center" vertical="center" shrinkToFit="1" readingOrder="2"/>
      <protection hidden="1"/>
    </xf>
    <xf numFmtId="0" fontId="1" fillId="20" borderId="14" xfId="0" applyFont="1" applyFill="1" applyBorder="1" applyAlignment="1" applyProtection="1">
      <alignment horizontal="center" vertical="center" shrinkToFit="1" readingOrder="2"/>
      <protection hidden="1"/>
    </xf>
    <xf numFmtId="0" fontId="1" fillId="5" borderId="5" xfId="0" applyFont="1" applyFill="1" applyBorder="1" applyAlignment="1" applyProtection="1">
      <alignment horizontal="center" vertical="center" shrinkToFit="1" readingOrder="2"/>
      <protection hidden="1"/>
    </xf>
    <xf numFmtId="0" fontId="1" fillId="5" borderId="7" xfId="0" applyFont="1" applyFill="1" applyBorder="1" applyAlignment="1" applyProtection="1">
      <alignment horizontal="center" vertical="center" shrinkToFit="1" readingOrder="2"/>
      <protection hidden="1"/>
    </xf>
    <xf numFmtId="0" fontId="1" fillId="5" borderId="3" xfId="0" applyFont="1" applyFill="1" applyBorder="1" applyAlignment="1" applyProtection="1">
      <alignment horizontal="center" vertical="center" shrinkToFit="1" readingOrder="2"/>
      <protection hidden="1"/>
    </xf>
    <xf numFmtId="0" fontId="1" fillId="5" borderId="9" xfId="0" applyFont="1" applyFill="1" applyBorder="1" applyAlignment="1" applyProtection="1">
      <alignment horizontal="center" vertical="center" shrinkToFit="1" readingOrder="2"/>
      <protection hidden="1"/>
    </xf>
    <xf numFmtId="3" fontId="8" fillId="4" borderId="7" xfId="0" applyNumberFormat="1" applyFont="1" applyFill="1" applyBorder="1" applyAlignment="1" applyProtection="1">
      <alignment horizontal="center" vertical="center" shrinkToFit="1" readingOrder="2"/>
      <protection hidden="1"/>
    </xf>
    <xf numFmtId="3" fontId="8" fillId="4" borderId="9" xfId="0" applyNumberFormat="1" applyFont="1" applyFill="1" applyBorder="1" applyAlignment="1" applyProtection="1">
      <alignment horizontal="center" vertical="center" shrinkToFit="1" readingOrder="2"/>
      <protection hidden="1"/>
    </xf>
    <xf numFmtId="0" fontId="5" fillId="2" borderId="51" xfId="0" applyFont="1" applyFill="1" applyBorder="1" applyAlignment="1" applyProtection="1">
      <alignment horizontal="center" vertical="center"/>
      <protection hidden="1"/>
    </xf>
    <xf numFmtId="3" fontId="8" fillId="4" borderId="11" xfId="0" applyNumberFormat="1" applyFont="1" applyFill="1" applyBorder="1" applyAlignment="1" applyProtection="1">
      <alignment horizontal="center" vertical="center" shrinkToFit="1" readingOrder="2"/>
      <protection hidden="1"/>
    </xf>
    <xf numFmtId="3" fontId="9" fillId="4" borderId="11" xfId="0" applyNumberFormat="1" applyFont="1" applyFill="1" applyBorder="1" applyAlignment="1" applyProtection="1">
      <alignment horizontal="center" vertical="center" shrinkToFit="1" readingOrder="2"/>
      <protection hidden="1"/>
    </xf>
    <xf numFmtId="3" fontId="12" fillId="20" borderId="14" xfId="0" applyNumberFormat="1" applyFont="1" applyFill="1" applyBorder="1" applyAlignment="1" applyProtection="1">
      <alignment horizontal="center" vertical="center" shrinkToFit="1" readingOrder="2"/>
      <protection hidden="1"/>
    </xf>
    <xf numFmtId="0" fontId="1" fillId="5" borderId="10" xfId="0" applyFont="1" applyFill="1" applyBorder="1" applyAlignment="1" applyProtection="1">
      <alignment horizontal="center" vertical="center" shrinkToFit="1" readingOrder="2"/>
      <protection hidden="1"/>
    </xf>
    <xf numFmtId="0" fontId="1" fillId="5" borderId="11" xfId="0" applyFont="1" applyFill="1" applyBorder="1" applyAlignment="1" applyProtection="1">
      <alignment horizontal="center" vertical="center" shrinkToFit="1" readingOrder="2"/>
      <protection hidden="1"/>
    </xf>
    <xf numFmtId="0" fontId="1" fillId="11" borderId="36" xfId="0" applyFont="1" applyFill="1" applyBorder="1" applyAlignment="1" applyProtection="1">
      <alignment vertical="center" shrinkToFit="1" readingOrder="2"/>
      <protection hidden="1"/>
    </xf>
    <xf numFmtId="0" fontId="1" fillId="11" borderId="43" xfId="0" applyFont="1" applyFill="1" applyBorder="1" applyAlignment="1" applyProtection="1">
      <alignment vertical="center" shrinkToFit="1" readingOrder="2"/>
      <protection hidden="1"/>
    </xf>
    <xf numFmtId="0" fontId="1" fillId="21" borderId="33" xfId="0" applyFont="1" applyFill="1" applyBorder="1" applyAlignment="1" applyProtection="1">
      <alignment horizontal="center" vertical="center" shrinkToFit="1" readingOrder="2"/>
      <protection hidden="1"/>
    </xf>
    <xf numFmtId="0" fontId="1" fillId="21" borderId="44" xfId="0" applyFont="1" applyFill="1" applyBorder="1" applyAlignment="1" applyProtection="1">
      <alignment horizontal="center" vertical="center" shrinkToFit="1" readingOrder="2"/>
      <protection hidden="1"/>
    </xf>
    <xf numFmtId="0" fontId="44" fillId="22" borderId="1" xfId="0" applyFont="1" applyFill="1" applyBorder="1" applyAlignment="1" applyProtection="1">
      <alignment horizontal="center" vertical="center" shrinkToFit="1" readingOrder="2"/>
      <protection hidden="1"/>
    </xf>
    <xf numFmtId="0" fontId="44" fillId="22" borderId="2" xfId="0" applyFont="1" applyFill="1" applyBorder="1" applyAlignment="1" applyProtection="1">
      <alignment horizontal="center" vertical="center" shrinkToFit="1" readingOrder="2"/>
      <protection hidden="1"/>
    </xf>
    <xf numFmtId="0" fontId="44" fillId="22" borderId="3" xfId="0" applyFont="1" applyFill="1" applyBorder="1" applyAlignment="1" applyProtection="1">
      <alignment horizontal="center" vertical="center" shrinkToFit="1" readingOrder="2"/>
      <protection hidden="1"/>
    </xf>
    <xf numFmtId="0" fontId="44" fillId="22" borderId="4" xfId="0" applyFont="1" applyFill="1" applyBorder="1" applyAlignment="1" applyProtection="1">
      <alignment horizontal="center" vertical="center" shrinkToFit="1" readingOrder="2"/>
      <protection hidden="1"/>
    </xf>
    <xf numFmtId="0" fontId="44" fillId="22" borderId="1" xfId="0" applyFont="1" applyFill="1" applyBorder="1" applyAlignment="1" applyProtection="1">
      <alignment horizontal="center" vertical="center" shrinkToFit="1"/>
      <protection hidden="1"/>
    </xf>
    <xf numFmtId="0" fontId="44" fillId="22" borderId="2" xfId="0" applyFont="1" applyFill="1" applyBorder="1" applyAlignment="1" applyProtection="1">
      <alignment horizontal="center" vertical="center" shrinkToFit="1"/>
      <protection hidden="1"/>
    </xf>
    <xf numFmtId="0" fontId="36" fillId="2" borderId="0" xfId="1" applyFont="1" applyFill="1" applyBorder="1" applyAlignment="1" applyProtection="1">
      <alignment horizontal="center" vertical="center" shrinkToFit="1"/>
      <protection hidden="1"/>
    </xf>
    <xf numFmtId="0" fontId="37" fillId="2" borderId="0" xfId="0" applyFont="1" applyFill="1" applyAlignment="1" applyProtection="1">
      <alignment horizontal="center" vertical="center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 readingOrder="2"/>
      <protection hidden="1"/>
    </xf>
    <xf numFmtId="0" fontId="35" fillId="2" borderId="0" xfId="0" applyFont="1" applyFill="1" applyBorder="1" applyAlignment="1" applyProtection="1">
      <alignment horizontal="center" vertical="center" shrinkToFit="1"/>
      <protection hidden="1"/>
    </xf>
    <xf numFmtId="0" fontId="35" fillId="2" borderId="0" xfId="0" applyFont="1" applyFill="1" applyAlignment="1" applyProtection="1">
      <alignment horizontal="center" vertical="center" shrinkToFit="1"/>
      <protection hidden="1"/>
    </xf>
    <xf numFmtId="0" fontId="12" fillId="6" borderId="33" xfId="0" applyFont="1" applyFill="1" applyBorder="1" applyAlignment="1" applyProtection="1">
      <alignment horizontal="center" vertical="center" shrinkToFit="1" readingOrder="2"/>
      <protection hidden="1"/>
    </xf>
    <xf numFmtId="0" fontId="12" fillId="6" borderId="63" xfId="0" applyFont="1" applyFill="1" applyBorder="1" applyAlignment="1" applyProtection="1">
      <alignment horizontal="center" vertical="center" shrinkToFit="1" readingOrder="2"/>
      <protection hidden="1"/>
    </xf>
    <xf numFmtId="0" fontId="12" fillId="6" borderId="44" xfId="0" applyFont="1" applyFill="1" applyBorder="1" applyAlignment="1" applyProtection="1">
      <alignment horizontal="center" vertical="center" shrinkToFit="1" readingOrder="2"/>
      <protection hidden="1"/>
    </xf>
    <xf numFmtId="0" fontId="38" fillId="2" borderId="0" xfId="0" applyFont="1" applyFill="1" applyAlignment="1" applyProtection="1">
      <alignment horizontal="center" vertical="center" shrinkToFit="1"/>
      <protection hidden="1"/>
    </xf>
    <xf numFmtId="0" fontId="2" fillId="2" borderId="52" xfId="0" applyFont="1" applyFill="1" applyBorder="1" applyAlignment="1" applyProtection="1">
      <alignment horizontal="left" vertical="center" readingOrder="2"/>
      <protection hidden="1"/>
    </xf>
    <xf numFmtId="0" fontId="39" fillId="2" borderId="0" xfId="0" applyFont="1" applyFill="1" applyAlignment="1" applyProtection="1">
      <alignment horizontal="center" vertical="center" shrinkToFit="1"/>
      <protection hidden="1"/>
    </xf>
    <xf numFmtId="0" fontId="1" fillId="11" borderId="16" xfId="0" applyFont="1" applyFill="1" applyBorder="1" applyAlignment="1" applyProtection="1">
      <alignment horizontal="center" vertical="center" shrinkToFit="1" readingOrder="2"/>
      <protection hidden="1"/>
    </xf>
    <xf numFmtId="0" fontId="1" fillId="11" borderId="10" xfId="0" applyFont="1" applyFill="1" applyBorder="1" applyAlignment="1" applyProtection="1">
      <alignment horizontal="center" vertical="center" shrinkToFit="1" readingOrder="2"/>
      <protection hidden="1"/>
    </xf>
    <xf numFmtId="0" fontId="1" fillId="3" borderId="7" xfId="0" applyFont="1" applyFill="1" applyBorder="1" applyAlignment="1">
      <alignment horizontal="center" vertical="center" shrinkToFit="1"/>
    </xf>
    <xf numFmtId="0" fontId="19" fillId="15" borderId="52" xfId="0" applyFont="1" applyFill="1" applyBorder="1" applyAlignment="1" applyProtection="1">
      <alignment horizontal="center" wrapText="1"/>
      <protection hidden="1"/>
    </xf>
    <xf numFmtId="0" fontId="19" fillId="15" borderId="51" xfId="0" applyFont="1" applyFill="1" applyBorder="1" applyAlignment="1" applyProtection="1">
      <alignment horizontal="center" wrapText="1"/>
      <protection hidden="1"/>
    </xf>
    <xf numFmtId="0" fontId="26" fillId="19" borderId="53" xfId="0" applyFont="1" applyFill="1" applyBorder="1" applyAlignment="1" applyProtection="1">
      <alignment horizontal="center" vertical="center" shrinkToFit="1"/>
      <protection hidden="1"/>
    </xf>
    <xf numFmtId="0" fontId="26" fillId="19" borderId="56" xfId="0" applyFont="1" applyFill="1" applyBorder="1" applyAlignment="1" applyProtection="1">
      <alignment horizontal="center" vertical="center" shrinkToFit="1"/>
      <protection hidden="1"/>
    </xf>
    <xf numFmtId="0" fontId="5" fillId="12" borderId="13" xfId="0" applyFont="1" applyFill="1" applyBorder="1" applyAlignment="1" applyProtection="1">
      <alignment horizontal="center"/>
      <protection hidden="1"/>
    </xf>
    <xf numFmtId="0" fontId="5" fillId="12" borderId="14" xfId="0" applyFont="1" applyFill="1" applyBorder="1" applyAlignment="1" applyProtection="1">
      <alignment horizontal="center"/>
      <protection hidden="1"/>
    </xf>
    <xf numFmtId="0" fontId="5" fillId="14" borderId="13" xfId="0" applyFont="1" applyFill="1" applyBorder="1" applyAlignment="1" applyProtection="1">
      <alignment horizontal="center"/>
      <protection hidden="1"/>
    </xf>
    <xf numFmtId="0" fontId="5" fillId="14" borderId="14" xfId="0" applyFont="1" applyFill="1" applyBorder="1" applyAlignment="1" applyProtection="1">
      <alignment horizontal="center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8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5" fillId="3" borderId="33" xfId="0" applyFont="1" applyFill="1" applyBorder="1" applyAlignment="1" applyProtection="1">
      <alignment horizontal="center"/>
      <protection hidden="1"/>
    </xf>
    <xf numFmtId="0" fontId="5" fillId="3" borderId="38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1" fillId="7" borderId="58" xfId="0" applyFont="1" applyFill="1" applyBorder="1" applyAlignment="1" applyProtection="1">
      <alignment horizontal="center" vertical="center" shrinkToFit="1"/>
      <protection hidden="1"/>
    </xf>
    <xf numFmtId="0" fontId="21" fillId="7" borderId="0" xfId="0" applyFont="1" applyFill="1" applyBorder="1" applyAlignment="1" applyProtection="1">
      <alignment horizontal="center" vertical="center" shrinkToFit="1"/>
      <protection hidden="1"/>
    </xf>
    <xf numFmtId="0" fontId="2" fillId="2" borderId="36" xfId="0" applyFont="1" applyFill="1" applyBorder="1" applyAlignment="1" applyProtection="1">
      <alignment horizontal="right" vertical="center" shrinkToFit="1" readingOrder="2"/>
      <protection hidden="1"/>
    </xf>
    <xf numFmtId="0" fontId="2" fillId="2" borderId="24" xfId="0" applyFont="1" applyFill="1" applyBorder="1" applyAlignment="1" applyProtection="1">
      <alignment horizontal="right" vertical="center" shrinkToFit="1" readingOrder="2"/>
      <protection hidden="1"/>
    </xf>
    <xf numFmtId="0" fontId="2" fillId="2" borderId="43" xfId="0" applyFont="1" applyFill="1" applyBorder="1" applyAlignment="1" applyProtection="1">
      <alignment horizontal="right" vertical="center" shrinkToFit="1" readingOrder="2"/>
      <protection hidden="1"/>
    </xf>
    <xf numFmtId="0" fontId="2" fillId="2" borderId="61" xfId="0" applyFont="1" applyFill="1" applyBorder="1" applyAlignment="1" applyProtection="1">
      <alignment horizontal="right" vertical="center" shrinkToFit="1" readingOrder="2"/>
      <protection hidden="1"/>
    </xf>
    <xf numFmtId="0" fontId="2" fillId="2" borderId="51" xfId="0" applyFont="1" applyFill="1" applyBorder="1" applyAlignment="1" applyProtection="1">
      <alignment horizontal="right" vertical="center" shrinkToFit="1" readingOrder="2"/>
      <protection hidden="1"/>
    </xf>
    <xf numFmtId="0" fontId="2" fillId="2" borderId="62" xfId="0" applyFont="1" applyFill="1" applyBorder="1" applyAlignment="1" applyProtection="1">
      <alignment horizontal="right" vertical="center" shrinkToFit="1" readingOrder="2"/>
      <protection hidden="1"/>
    </xf>
    <xf numFmtId="0" fontId="31" fillId="2" borderId="58" xfId="0" applyFont="1" applyFill="1" applyBorder="1" applyAlignment="1" applyProtection="1">
      <alignment horizontal="center" vertical="center" shrinkToFit="1"/>
      <protection hidden="1"/>
    </xf>
    <xf numFmtId="0" fontId="31" fillId="2" borderId="0" xfId="0" applyFont="1" applyFill="1" applyBorder="1" applyAlignment="1" applyProtection="1">
      <alignment horizontal="center" vertical="center" shrinkToFit="1"/>
      <protection hidden="1"/>
    </xf>
    <xf numFmtId="0" fontId="32" fillId="2" borderId="58" xfId="1" applyFont="1" applyFill="1" applyBorder="1" applyAlignment="1" applyProtection="1">
      <alignment horizontal="center" vertical="center" shrinkToFit="1"/>
      <protection hidden="1"/>
    </xf>
    <xf numFmtId="0" fontId="33" fillId="2" borderId="0" xfId="1" applyFont="1" applyFill="1" applyBorder="1" applyAlignment="1" applyProtection="1">
      <alignment horizontal="center" vertical="center" shrinkToFit="1"/>
      <protection hidden="1"/>
    </xf>
    <xf numFmtId="0" fontId="32" fillId="2" borderId="0" xfId="1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Border="1" applyAlignment="1" applyProtection="1">
      <alignment horizontal="right" vertical="center" shrinkToFit="1" readingOrder="2"/>
      <protection hidden="1"/>
    </xf>
    <xf numFmtId="0" fontId="1" fillId="2" borderId="29" xfId="0" applyFont="1" applyFill="1" applyBorder="1" applyAlignment="1" applyProtection="1">
      <alignment horizontal="right" vertical="center" shrinkToFit="1" readingOrder="2"/>
      <protection hidden="1"/>
    </xf>
    <xf numFmtId="0" fontId="2" fillId="2" borderId="28" xfId="0" applyFont="1" applyFill="1" applyBorder="1" applyAlignment="1" applyProtection="1">
      <alignment horizontal="right" vertical="top" shrinkToFit="1" readingOrder="2"/>
      <protection hidden="1"/>
    </xf>
    <xf numFmtId="0" fontId="2" fillId="2" borderId="60" xfId="0" applyFont="1" applyFill="1" applyBorder="1" applyAlignment="1" applyProtection="1">
      <alignment horizontal="right" vertical="top" shrinkToFit="1" readingOrder="2"/>
      <protection hidden="1"/>
    </xf>
    <xf numFmtId="0" fontId="2" fillId="2" borderId="30" xfId="0" applyFont="1" applyFill="1" applyBorder="1" applyAlignment="1" applyProtection="1">
      <alignment horizontal="right" vertical="top" shrinkToFit="1" readingOrder="2"/>
      <protection hidden="1"/>
    </xf>
    <xf numFmtId="0" fontId="2" fillId="2" borderId="59" xfId="0" applyFont="1" applyFill="1" applyBorder="1" applyAlignment="1" applyProtection="1">
      <alignment horizontal="right" vertical="top" shrinkToFit="1" readingOrder="2"/>
      <protection hidden="1"/>
    </xf>
    <xf numFmtId="0" fontId="2" fillId="2" borderId="58" xfId="0" applyFont="1" applyFill="1" applyBorder="1" applyAlignment="1" applyProtection="1">
      <alignment horizontal="right" vertical="center" shrinkToFit="1" readingOrder="2"/>
      <protection hidden="1"/>
    </xf>
    <xf numFmtId="0" fontId="2" fillId="2" borderId="0" xfId="0" applyFont="1" applyFill="1" applyBorder="1" applyAlignment="1" applyProtection="1">
      <alignment horizontal="right" vertical="center" shrinkToFit="1" readingOrder="2"/>
      <protection hidden="1"/>
    </xf>
    <xf numFmtId="0" fontId="2" fillId="2" borderId="57" xfId="0" applyFont="1" applyFill="1" applyBorder="1" applyAlignment="1" applyProtection="1">
      <alignment horizontal="right" vertical="center" shrinkToFit="1" readingOrder="2"/>
      <protection hidden="1"/>
    </xf>
    <xf numFmtId="0" fontId="2" fillId="2" borderId="25" xfId="0" applyFont="1" applyFill="1" applyBorder="1" applyAlignment="1" applyProtection="1">
      <alignment horizontal="right" vertical="center" shrinkToFit="1" readingOrder="2"/>
      <protection hidden="1"/>
    </xf>
    <xf numFmtId="0" fontId="1" fillId="9" borderId="19" xfId="0" applyFont="1" applyFill="1" applyBorder="1" applyAlignment="1" applyProtection="1">
      <alignment vertical="center" shrinkToFit="1" readingOrder="2"/>
      <protection hidden="1"/>
    </xf>
    <xf numFmtId="0" fontId="1" fillId="9" borderId="22" xfId="0" applyFont="1" applyFill="1" applyBorder="1" applyAlignment="1" applyProtection="1">
      <alignment vertical="center" shrinkToFit="1" readingOrder="2"/>
      <protection hidden="1"/>
    </xf>
    <xf numFmtId="0" fontId="1" fillId="9" borderId="20" xfId="0" applyFont="1" applyFill="1" applyBorder="1" applyAlignment="1" applyProtection="1">
      <alignment vertical="center" shrinkToFit="1" readingOrder="2"/>
      <protection hidden="1"/>
    </xf>
    <xf numFmtId="0" fontId="2" fillId="2" borderId="57" xfId="0" applyFont="1" applyFill="1" applyBorder="1" applyAlignment="1" applyProtection="1">
      <alignment vertical="center" shrinkToFit="1" readingOrder="2"/>
      <protection hidden="1"/>
    </xf>
    <xf numFmtId="0" fontId="2" fillId="2" borderId="25" xfId="0" applyFont="1" applyFill="1" applyBorder="1" applyAlignment="1" applyProtection="1">
      <alignment vertical="center" shrinkToFit="1" readingOrder="2"/>
      <protection hidden="1"/>
    </xf>
    <xf numFmtId="0" fontId="2" fillId="2" borderId="59" xfId="0" applyFont="1" applyFill="1" applyBorder="1" applyAlignment="1" applyProtection="1">
      <alignment vertical="center" shrinkToFit="1" readingOrder="2"/>
      <protection hidden="1"/>
    </xf>
    <xf numFmtId="0" fontId="2" fillId="2" borderId="10" xfId="0" applyFont="1" applyFill="1" applyBorder="1" applyAlignment="1" applyProtection="1">
      <alignment horizontal="right" vertical="center" shrinkToFit="1" readingOrder="2"/>
      <protection hidden="1"/>
    </xf>
    <xf numFmtId="0" fontId="2" fillId="2" borderId="30" xfId="0" applyFont="1" applyFill="1" applyBorder="1" applyAlignment="1" applyProtection="1">
      <alignment horizontal="right" vertical="center" shrinkToFit="1" readingOrder="2"/>
      <protection hidden="1"/>
    </xf>
    <xf numFmtId="0" fontId="2" fillId="2" borderId="19" xfId="0" applyFont="1" applyFill="1" applyBorder="1" applyAlignment="1" applyProtection="1">
      <alignment horizontal="right" vertical="center" shrinkToFit="1" readingOrder="2"/>
      <protection hidden="1"/>
    </xf>
    <xf numFmtId="0" fontId="2" fillId="2" borderId="22" xfId="0" applyFont="1" applyFill="1" applyBorder="1" applyAlignment="1" applyProtection="1">
      <alignment horizontal="right" vertical="center" shrinkToFit="1" readingOrder="2"/>
      <protection hidden="1"/>
    </xf>
    <xf numFmtId="0" fontId="2" fillId="2" borderId="19" xfId="0" applyFont="1" applyFill="1" applyBorder="1" applyAlignment="1" applyProtection="1">
      <alignment vertical="center" shrinkToFit="1" readingOrder="2"/>
      <protection hidden="1"/>
    </xf>
    <xf numFmtId="0" fontId="2" fillId="2" borderId="22" xfId="0" applyFont="1" applyFill="1" applyBorder="1" applyAlignment="1" applyProtection="1">
      <alignment vertical="center" shrinkToFit="1" readingOrder="2"/>
      <protection hidden="1"/>
    </xf>
    <xf numFmtId="0" fontId="2" fillId="2" borderId="20" xfId="0" applyFont="1" applyFill="1" applyBorder="1" applyAlignment="1" applyProtection="1">
      <alignment vertical="center" shrinkToFit="1" readingOrder="2"/>
      <protection hidden="1"/>
    </xf>
    <xf numFmtId="0" fontId="2" fillId="2" borderId="21" xfId="0" applyFont="1" applyFill="1" applyBorder="1" applyAlignment="1" applyProtection="1">
      <alignment vertical="center" shrinkToFit="1" readingOrder="2"/>
      <protection hidden="1"/>
    </xf>
    <xf numFmtId="0" fontId="2" fillId="2" borderId="31" xfId="0" applyFont="1" applyFill="1" applyBorder="1" applyAlignment="1" applyProtection="1">
      <alignment vertical="center" shrinkToFit="1" readingOrder="2"/>
      <protection hidden="1"/>
    </xf>
    <xf numFmtId="0" fontId="2" fillId="2" borderId="11" xfId="0" applyFont="1" applyFill="1" applyBorder="1" applyAlignment="1" applyProtection="1">
      <alignment vertical="center" shrinkToFit="1" readingOrder="2"/>
      <protection hidden="1"/>
    </xf>
    <xf numFmtId="0" fontId="2" fillId="15" borderId="19" xfId="0" applyFont="1" applyFill="1" applyBorder="1" applyAlignment="1" applyProtection="1">
      <alignment vertical="center" shrinkToFit="1" readingOrder="2"/>
      <protection hidden="1"/>
    </xf>
    <xf numFmtId="0" fontId="2" fillId="15" borderId="20" xfId="0" applyFont="1" applyFill="1" applyBorder="1" applyAlignment="1" applyProtection="1">
      <alignment vertical="center" shrinkToFit="1" readingOrder="2"/>
      <protection hidden="1"/>
    </xf>
    <xf numFmtId="0" fontId="2" fillId="2" borderId="35" xfId="0" applyFont="1" applyFill="1" applyBorder="1" applyAlignment="1" applyProtection="1">
      <alignment horizontal="right" vertical="center" shrinkToFit="1" readingOrder="2"/>
      <protection hidden="1"/>
    </xf>
    <xf numFmtId="0" fontId="2" fillId="2" borderId="42" xfId="0" applyFont="1" applyFill="1" applyBorder="1" applyAlignment="1" applyProtection="1">
      <alignment horizontal="right" vertical="center" shrinkToFit="1" readingOrder="2"/>
      <protection hidden="1"/>
    </xf>
    <xf numFmtId="0" fontId="2" fillId="2" borderId="27" xfId="0" applyFont="1" applyFill="1" applyBorder="1" applyAlignment="1" applyProtection="1">
      <alignment horizontal="right" vertical="center" shrinkToFit="1" readingOrder="2"/>
      <protection hidden="1"/>
    </xf>
    <xf numFmtId="0" fontId="2" fillId="2" borderId="23" xfId="0" applyFont="1" applyFill="1" applyBorder="1" applyAlignment="1" applyProtection="1">
      <alignment horizontal="right" vertical="center" shrinkToFit="1" readingOrder="2"/>
      <protection hidden="1"/>
    </xf>
    <xf numFmtId="0" fontId="1" fillId="9" borderId="19" xfId="0" applyFont="1" applyFill="1" applyBorder="1" applyAlignment="1" applyProtection="1">
      <alignment horizontal="right" vertical="center" shrinkToFit="1" readingOrder="2"/>
      <protection hidden="1"/>
    </xf>
    <xf numFmtId="0" fontId="1" fillId="9" borderId="22" xfId="0" applyFont="1" applyFill="1" applyBorder="1" applyAlignment="1" applyProtection="1">
      <alignment horizontal="right" vertical="center" shrinkToFit="1" readingOrder="2"/>
      <protection hidden="1"/>
    </xf>
    <xf numFmtId="0" fontId="1" fillId="9" borderId="20" xfId="0" applyFont="1" applyFill="1" applyBorder="1" applyAlignment="1" applyProtection="1">
      <alignment horizontal="right" vertical="center" shrinkToFit="1" readingOrder="2"/>
      <protection hidden="1"/>
    </xf>
    <xf numFmtId="0" fontId="2" fillId="2" borderId="7" xfId="0" applyFont="1" applyFill="1" applyBorder="1" applyAlignment="1" applyProtection="1">
      <alignment horizontal="right" vertical="center" shrinkToFit="1" readingOrder="2"/>
      <protection hidden="1"/>
    </xf>
    <xf numFmtId="0" fontId="2" fillId="2" borderId="6" xfId="0" applyFont="1" applyFill="1" applyBorder="1" applyAlignment="1" applyProtection="1">
      <alignment horizontal="right" vertical="center" shrinkToFit="1" readingOrder="2"/>
      <protection hidden="1"/>
    </xf>
    <xf numFmtId="0" fontId="2" fillId="2" borderId="11" xfId="0" applyFont="1" applyFill="1" applyBorder="1" applyAlignment="1" applyProtection="1">
      <alignment horizontal="right" vertical="center" shrinkToFit="1" readingOrder="2"/>
      <protection hidden="1"/>
    </xf>
    <xf numFmtId="0" fontId="2" fillId="2" borderId="12" xfId="0" applyFont="1" applyFill="1" applyBorder="1" applyAlignment="1" applyProtection="1">
      <alignment horizontal="right" vertical="center" shrinkToFit="1" readingOrder="2"/>
      <protection hidden="1"/>
    </xf>
    <xf numFmtId="0" fontId="2" fillId="2" borderId="0" xfId="0" applyFont="1" applyFill="1" applyBorder="1" applyAlignment="1" applyProtection="1">
      <alignment horizontal="center" vertical="center" shrinkToFit="1" readingOrder="2"/>
      <protection hidden="1"/>
    </xf>
    <xf numFmtId="0" fontId="2" fillId="2" borderId="26" xfId="0" applyFont="1" applyFill="1" applyBorder="1" applyAlignment="1" applyProtection="1">
      <alignment horizontal="right" vertical="center" shrinkToFit="1" readingOrder="2"/>
      <protection hidden="1"/>
    </xf>
    <xf numFmtId="0" fontId="11" fillId="2" borderId="0" xfId="0" applyFont="1" applyFill="1" applyAlignment="1" applyProtection="1">
      <alignment horizontal="center" vertical="center" shrinkToFit="1" readingOrder="2"/>
      <protection hidden="1"/>
    </xf>
    <xf numFmtId="0" fontId="11" fillId="2" borderId="0" xfId="0" applyFont="1" applyFill="1" applyAlignment="1" applyProtection="1">
      <alignment horizontal="center" shrinkToFit="1" readingOrder="2"/>
      <protection hidden="1"/>
    </xf>
    <xf numFmtId="0" fontId="2" fillId="2" borderId="0" xfId="0" applyFont="1" applyFill="1" applyAlignment="1" applyProtection="1">
      <alignment horizontal="center" vertical="center" shrinkToFit="1" readingOrder="2"/>
      <protection hidden="1"/>
    </xf>
    <xf numFmtId="0" fontId="10" fillId="2" borderId="7" xfId="0" applyFont="1" applyFill="1" applyBorder="1" applyAlignment="1" applyProtection="1">
      <alignment horizontal="center" vertical="center" shrinkToFit="1" readingOrder="2"/>
      <protection hidden="1"/>
    </xf>
    <xf numFmtId="0" fontId="4" fillId="2" borderId="0" xfId="0" applyFont="1" applyFill="1" applyAlignment="1" applyProtection="1">
      <alignment horizontal="center" vertical="center" shrinkToFit="1" readingOrder="2"/>
      <protection hidden="1"/>
    </xf>
    <xf numFmtId="0" fontId="4" fillId="2" borderId="0" xfId="0" applyFont="1" applyFill="1" applyAlignment="1" applyProtection="1">
      <alignment horizontal="left" shrinkToFit="1" readingOrder="2"/>
      <protection hidden="1"/>
    </xf>
    <xf numFmtId="0" fontId="2" fillId="2" borderId="53" xfId="0" applyFont="1" applyFill="1" applyBorder="1" applyAlignment="1" applyProtection="1">
      <alignment horizontal="right" vertical="center" shrinkToFit="1" readingOrder="2"/>
      <protection hidden="1"/>
    </xf>
    <xf numFmtId="0" fontId="2" fillId="2" borderId="40" xfId="0" applyFont="1" applyFill="1" applyBorder="1" applyAlignment="1" applyProtection="1">
      <alignment horizontal="right" vertical="center" shrinkToFit="1" readingOrder="2"/>
      <protection hidden="1"/>
    </xf>
    <xf numFmtId="0" fontId="2" fillId="2" borderId="54" xfId="0" applyFont="1" applyFill="1" applyBorder="1" applyAlignment="1" applyProtection="1">
      <alignment horizontal="right" vertical="center" shrinkToFit="1" readingOrder="2"/>
      <protection hidden="1"/>
    </xf>
    <xf numFmtId="0" fontId="2" fillId="2" borderId="52" xfId="0" applyFont="1" applyFill="1" applyBorder="1" applyAlignment="1" applyProtection="1">
      <alignment horizontal="right" vertical="center" shrinkToFit="1" readingOrder="2"/>
      <protection hidden="1"/>
    </xf>
    <xf numFmtId="0" fontId="2" fillId="2" borderId="55" xfId="0" applyFont="1" applyFill="1" applyBorder="1" applyAlignment="1" applyProtection="1">
      <alignment horizontal="right" vertical="center" shrinkToFit="1" readingOrder="2"/>
      <protection hidden="1"/>
    </xf>
    <xf numFmtId="0" fontId="2" fillId="2" borderId="56" xfId="0" applyFont="1" applyFill="1" applyBorder="1" applyAlignment="1" applyProtection="1">
      <alignment horizontal="right" vertical="center" shrinkToFit="1" readingOrder="2"/>
      <protection hidden="1"/>
    </xf>
    <xf numFmtId="0" fontId="2" fillId="2" borderId="5" xfId="0" applyFont="1" applyFill="1" applyBorder="1" applyAlignment="1" applyProtection="1">
      <alignment horizontal="right" vertical="center" shrinkToFit="1" readingOrder="2"/>
      <protection hidden="1"/>
    </xf>
    <xf numFmtId="0" fontId="29" fillId="2" borderId="58" xfId="0" applyFont="1" applyFill="1" applyBorder="1" applyAlignment="1" applyProtection="1">
      <alignment horizontal="center" vertical="center" shrinkToFit="1"/>
      <protection hidden="1"/>
    </xf>
    <xf numFmtId="0" fontId="29" fillId="2" borderId="0" xfId="0" applyFont="1" applyFill="1" applyBorder="1" applyAlignment="1" applyProtection="1">
      <alignment horizontal="center" vertical="center" shrinkToFit="1"/>
      <protection hidden="1"/>
    </xf>
    <xf numFmtId="0" fontId="22" fillId="2" borderId="58" xfId="1" applyFont="1" applyFill="1" applyBorder="1" applyAlignment="1" applyProtection="1">
      <alignment horizontal="center" vertical="center" shrinkToFit="1"/>
      <protection hidden="1"/>
    </xf>
    <xf numFmtId="0" fontId="23" fillId="2" borderId="0" xfId="1" applyFont="1" applyFill="1" applyBorder="1" applyAlignment="1" applyProtection="1">
      <alignment horizontal="center" vertical="center" shrinkToFit="1"/>
      <protection hidden="1"/>
    </xf>
    <xf numFmtId="0" fontId="30" fillId="2" borderId="58" xfId="1" applyFont="1" applyFill="1" applyBorder="1" applyAlignment="1" applyProtection="1">
      <alignment horizontal="center" vertical="center" shrinkToFit="1"/>
      <protection hidden="1"/>
    </xf>
    <xf numFmtId="0" fontId="30" fillId="2" borderId="0" xfId="1" applyFont="1" applyFill="1" applyBorder="1" applyAlignment="1" applyProtection="1">
      <alignment horizontal="center" vertical="center" shrinkToFit="1"/>
      <protection hidden="1"/>
    </xf>
    <xf numFmtId="0" fontId="21" fillId="7" borderId="58" xfId="0" applyFont="1" applyFill="1" applyBorder="1" applyAlignment="1" applyProtection="1">
      <alignment horizontal="center" vertical="center"/>
      <protection hidden="1"/>
    </xf>
    <xf numFmtId="0" fontId="21" fillId="7" borderId="0" xfId="0" applyFont="1" applyFill="1" applyBorder="1" applyAlignment="1" applyProtection="1">
      <alignment horizontal="center" vertical="center"/>
      <protection hidden="1"/>
    </xf>
    <xf numFmtId="2" fontId="2" fillId="2" borderId="58" xfId="0" applyNumberFormat="1" applyFont="1" applyFill="1" applyBorder="1" applyAlignment="1" applyProtection="1">
      <alignment horizontal="center" vertical="top" wrapText="1" shrinkToFit="1" readingOrder="2"/>
      <protection hidden="1"/>
    </xf>
    <xf numFmtId="2" fontId="2" fillId="2" borderId="29" xfId="0" applyNumberFormat="1" applyFont="1" applyFill="1" applyBorder="1" applyAlignment="1" applyProtection="1">
      <alignment horizontal="center" vertical="top" wrapText="1" shrinkToFit="1" readingOrder="2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1989667</xdr:colOff>
      <xdr:row>13</xdr:row>
      <xdr:rowOff>222250</xdr:rowOff>
    </xdr:from>
    <xdr:to>
      <xdr:col>4</xdr:col>
      <xdr:colOff>3070225</xdr:colOff>
      <xdr:row>16</xdr:row>
      <xdr:rowOff>201359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4894609" y="4296833"/>
          <a:ext cx="1080558" cy="8998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sayah.shahdi/" TargetMode="External"/><Relationship Id="rId2" Type="http://schemas.openxmlformats.org/officeDocument/2006/relationships/hyperlink" Target="https://shenasname.ir/" TargetMode="External"/><Relationship Id="rId1" Type="http://schemas.openxmlformats.org/officeDocument/2006/relationships/hyperlink" Target="mailto:ZhowanMarket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henasname.ir/" TargetMode="External"/><Relationship Id="rId1" Type="http://schemas.openxmlformats.org/officeDocument/2006/relationships/hyperlink" Target="https://www.instagram.com/sayah.shahdi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sayah.shahdi/" TargetMode="External"/><Relationship Id="rId2" Type="http://schemas.openxmlformats.org/officeDocument/2006/relationships/hyperlink" Target="https://shenasname.ir/" TargetMode="External"/><Relationship Id="rId1" Type="http://schemas.openxmlformats.org/officeDocument/2006/relationships/hyperlink" Target="mailto:ZhowanMarket@gmail.com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sayah.shahdi/" TargetMode="External"/><Relationship Id="rId2" Type="http://schemas.openxmlformats.org/officeDocument/2006/relationships/hyperlink" Target="https://shenasname.ir/" TargetMode="External"/><Relationship Id="rId1" Type="http://schemas.openxmlformats.org/officeDocument/2006/relationships/hyperlink" Target="mailto:ZhowanMarket@gmail.com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AA341"/>
  <sheetViews>
    <sheetView rightToLeft="1" tabSelected="1" zoomScaleNormal="100" workbookViewId="0">
      <selection activeCell="H14" sqref="H14"/>
    </sheetView>
  </sheetViews>
  <sheetFormatPr defaultRowHeight="18" x14ac:dyDescent="0.45"/>
  <cols>
    <col min="1" max="1" width="3.625" style="90" customWidth="1"/>
    <col min="2" max="2" width="50.625" style="128" customWidth="1"/>
    <col min="3" max="3" width="15.625" style="128" customWidth="1"/>
    <col min="4" max="4" width="5.125" style="128" customWidth="1"/>
    <col min="5" max="5" width="50.625" style="128" customWidth="1"/>
    <col min="6" max="6" width="15.625" style="128" customWidth="1"/>
    <col min="7" max="7" width="9" style="90"/>
    <col min="8" max="8" width="35.25" style="90" customWidth="1"/>
    <col min="9" max="9" width="39.125" style="122" customWidth="1"/>
    <col min="10" max="20" width="59" style="122" customWidth="1"/>
    <col min="21" max="16384" width="9" style="90"/>
  </cols>
  <sheetData>
    <row r="1" spans="1:8" ht="27.75" customHeight="1" x14ac:dyDescent="0.2">
      <c r="A1" s="122"/>
      <c r="B1" s="180" t="s">
        <v>171</v>
      </c>
      <c r="C1" s="180"/>
      <c r="D1" s="180"/>
      <c r="E1" s="180"/>
      <c r="F1" s="180"/>
      <c r="G1" s="123"/>
      <c r="H1" s="122"/>
    </row>
    <row r="2" spans="1:8" ht="24.75" customHeight="1" x14ac:dyDescent="0.2">
      <c r="A2" s="122"/>
      <c r="B2" s="181" t="s">
        <v>170</v>
      </c>
      <c r="C2" s="181"/>
      <c r="D2" s="181"/>
      <c r="E2" s="181"/>
      <c r="F2" s="181"/>
      <c r="G2" s="123"/>
      <c r="H2" s="122"/>
    </row>
    <row r="3" spans="1:8" ht="27" customHeight="1" thickBot="1" x14ac:dyDescent="0.25">
      <c r="A3" s="122"/>
      <c r="B3" s="185" t="s">
        <v>144</v>
      </c>
      <c r="C3" s="185"/>
      <c r="D3" s="185"/>
      <c r="E3" s="185"/>
      <c r="F3" s="185"/>
      <c r="G3" s="123"/>
      <c r="H3" s="122"/>
    </row>
    <row r="4" spans="1:8" ht="24" customHeight="1" thickBot="1" x14ac:dyDescent="0.55000000000000004">
      <c r="A4" s="122"/>
      <c r="B4" s="151" t="s">
        <v>16</v>
      </c>
      <c r="C4" s="152" t="s">
        <v>0</v>
      </c>
      <c r="D4" s="124"/>
      <c r="E4" s="182" t="s">
        <v>173</v>
      </c>
      <c r="F4" s="183"/>
      <c r="G4" s="123"/>
      <c r="H4" s="122"/>
    </row>
    <row r="5" spans="1:8" ht="24" customHeight="1" thickBot="1" x14ac:dyDescent="0.5">
      <c r="A5" s="122"/>
      <c r="B5" s="150" t="s">
        <v>3</v>
      </c>
      <c r="C5" s="153">
        <v>0</v>
      </c>
      <c r="D5" s="124"/>
      <c r="E5" s="167" t="s">
        <v>172</v>
      </c>
      <c r="F5" s="160">
        <v>50</v>
      </c>
      <c r="G5" s="123"/>
      <c r="H5" s="122"/>
    </row>
    <row r="6" spans="1:8" ht="24" customHeight="1" thickBot="1" x14ac:dyDescent="0.55000000000000004">
      <c r="A6" s="122"/>
      <c r="B6" s="147" t="s">
        <v>4</v>
      </c>
      <c r="C6" s="154">
        <v>0</v>
      </c>
      <c r="D6" s="124"/>
      <c r="E6" s="183" t="s">
        <v>140</v>
      </c>
      <c r="F6" s="183"/>
      <c r="G6" s="123"/>
      <c r="H6" s="122"/>
    </row>
    <row r="7" spans="1:8" ht="24" customHeight="1" thickBot="1" x14ac:dyDescent="0.5">
      <c r="A7" s="122"/>
      <c r="B7" s="147" t="s">
        <v>5</v>
      </c>
      <c r="C7" s="154">
        <v>0</v>
      </c>
      <c r="D7" s="124"/>
      <c r="E7" s="167" t="s">
        <v>141</v>
      </c>
      <c r="F7" s="160" t="s">
        <v>15</v>
      </c>
      <c r="G7" s="123"/>
      <c r="H7" s="122"/>
    </row>
    <row r="8" spans="1:8" ht="24" customHeight="1" thickBot="1" x14ac:dyDescent="0.55000000000000004">
      <c r="A8" s="122"/>
      <c r="B8" s="147" t="s">
        <v>17</v>
      </c>
      <c r="C8" s="154">
        <v>0</v>
      </c>
      <c r="D8" s="124"/>
      <c r="E8" s="183" t="s">
        <v>143</v>
      </c>
      <c r="F8" s="183"/>
      <c r="G8" s="123"/>
      <c r="H8" s="122"/>
    </row>
    <row r="9" spans="1:8" ht="24" customHeight="1" thickBot="1" x14ac:dyDescent="0.5">
      <c r="A9" s="122"/>
      <c r="B9" s="147" t="s">
        <v>18</v>
      </c>
      <c r="C9" s="154">
        <v>0</v>
      </c>
      <c r="D9" s="124"/>
      <c r="E9" s="167" t="s">
        <v>142</v>
      </c>
      <c r="F9" s="179" t="s">
        <v>15</v>
      </c>
      <c r="G9" s="123"/>
      <c r="H9" s="122"/>
    </row>
    <row r="10" spans="1:8" ht="24" customHeight="1" thickBot="1" x14ac:dyDescent="0.55000000000000004">
      <c r="A10" s="122"/>
      <c r="B10" s="147" t="s">
        <v>19</v>
      </c>
      <c r="C10" s="154">
        <v>0</v>
      </c>
      <c r="D10" s="124"/>
      <c r="E10" s="183" t="s">
        <v>88</v>
      </c>
      <c r="F10" s="183"/>
      <c r="G10" s="123"/>
      <c r="H10" s="122"/>
    </row>
    <row r="11" spans="1:8" ht="24" customHeight="1" x14ac:dyDescent="0.45">
      <c r="A11" s="122"/>
      <c r="B11" s="147" t="s">
        <v>20</v>
      </c>
      <c r="C11" s="154">
        <v>0</v>
      </c>
      <c r="D11" s="124"/>
      <c r="E11" s="161" t="s">
        <v>137</v>
      </c>
      <c r="F11" s="164" t="s">
        <v>90</v>
      </c>
      <c r="G11" s="123"/>
      <c r="H11" s="122"/>
    </row>
    <row r="12" spans="1:8" ht="24" customHeight="1" x14ac:dyDescent="0.45">
      <c r="A12" s="122"/>
      <c r="B12" s="147" t="s">
        <v>21</v>
      </c>
      <c r="C12" s="154">
        <v>0</v>
      </c>
      <c r="D12" s="124"/>
      <c r="E12" s="162" t="s">
        <v>89</v>
      </c>
      <c r="F12" s="165" t="s">
        <v>90</v>
      </c>
      <c r="G12" s="123"/>
      <c r="H12" s="122"/>
    </row>
    <row r="13" spans="1:8" ht="24" customHeight="1" thickBot="1" x14ac:dyDescent="0.5">
      <c r="A13" s="122"/>
      <c r="B13" s="147" t="s">
        <v>22</v>
      </c>
      <c r="C13" s="154">
        <v>0</v>
      </c>
      <c r="D13" s="124"/>
      <c r="E13" s="163" t="s">
        <v>136</v>
      </c>
      <c r="F13" s="166" t="s">
        <v>90</v>
      </c>
      <c r="G13" s="123"/>
      <c r="H13" s="122"/>
    </row>
    <row r="14" spans="1:8" ht="24" customHeight="1" x14ac:dyDescent="0.45">
      <c r="A14" s="122"/>
      <c r="B14" s="147" t="s">
        <v>23</v>
      </c>
      <c r="C14" s="154">
        <v>0</v>
      </c>
      <c r="D14" s="124"/>
      <c r="E14" s="122"/>
      <c r="F14" s="122"/>
      <c r="G14" s="123"/>
      <c r="H14" s="122"/>
    </row>
    <row r="15" spans="1:8" ht="24" customHeight="1" x14ac:dyDescent="0.45">
      <c r="A15" s="122"/>
      <c r="B15" s="147" t="s">
        <v>65</v>
      </c>
      <c r="C15" s="154">
        <v>0</v>
      </c>
      <c r="D15" s="124"/>
      <c r="E15" s="122"/>
      <c r="F15" s="122"/>
      <c r="G15" s="123"/>
      <c r="H15" s="122"/>
    </row>
    <row r="16" spans="1:8" ht="24" customHeight="1" thickBot="1" x14ac:dyDescent="0.5">
      <c r="A16" s="122"/>
      <c r="B16" s="149" t="s">
        <v>66</v>
      </c>
      <c r="C16" s="155">
        <v>0</v>
      </c>
      <c r="D16" s="124"/>
      <c r="E16" s="122"/>
      <c r="F16" s="122"/>
      <c r="G16" s="123"/>
      <c r="H16" s="122"/>
    </row>
    <row r="17" spans="1:8" ht="24" customHeight="1" thickBot="1" x14ac:dyDescent="0.5">
      <c r="A17" s="122"/>
      <c r="B17" s="125"/>
      <c r="C17" s="125"/>
      <c r="D17" s="124"/>
      <c r="E17" s="122"/>
      <c r="F17" s="122"/>
      <c r="G17" s="123"/>
      <c r="H17" s="122"/>
    </row>
    <row r="18" spans="1:8" ht="24" customHeight="1" thickBot="1" x14ac:dyDescent="0.5">
      <c r="A18" s="122"/>
      <c r="B18" s="151" t="s">
        <v>16</v>
      </c>
      <c r="C18" s="152" t="s">
        <v>1</v>
      </c>
      <c r="D18" s="124"/>
      <c r="E18" s="187" t="s">
        <v>31</v>
      </c>
      <c r="F18" s="187"/>
      <c r="G18" s="123"/>
      <c r="H18" s="122"/>
    </row>
    <row r="19" spans="1:8" ht="24" customHeight="1" x14ac:dyDescent="0.45">
      <c r="A19" s="122"/>
      <c r="B19" s="146" t="s">
        <v>12</v>
      </c>
      <c r="C19" s="156">
        <v>0</v>
      </c>
      <c r="D19" s="124"/>
      <c r="E19" s="186" t="s">
        <v>32</v>
      </c>
      <c r="F19" s="186"/>
      <c r="G19" s="123"/>
      <c r="H19" s="122"/>
    </row>
    <row r="20" spans="1:8" ht="24" customHeight="1" x14ac:dyDescent="0.45">
      <c r="A20" s="122"/>
      <c r="B20" s="147" t="s">
        <v>25</v>
      </c>
      <c r="C20" s="157">
        <v>0</v>
      </c>
      <c r="D20" s="124"/>
      <c r="E20" s="187" t="s">
        <v>129</v>
      </c>
      <c r="F20" s="187"/>
      <c r="G20" s="123"/>
      <c r="H20" s="122"/>
    </row>
    <row r="21" spans="1:8" ht="24" customHeight="1" x14ac:dyDescent="0.45">
      <c r="A21" s="122"/>
      <c r="B21" s="147" t="s">
        <v>27</v>
      </c>
      <c r="C21" s="157">
        <v>0</v>
      </c>
      <c r="D21" s="124"/>
      <c r="E21" s="187" t="s">
        <v>130</v>
      </c>
      <c r="F21" s="187"/>
      <c r="G21" s="123"/>
      <c r="H21" s="122"/>
    </row>
    <row r="22" spans="1:8" ht="24" customHeight="1" x14ac:dyDescent="0.45">
      <c r="A22" s="122"/>
      <c r="B22" s="147" t="s">
        <v>26</v>
      </c>
      <c r="C22" s="157">
        <v>0</v>
      </c>
      <c r="D22" s="124"/>
      <c r="E22" s="186" t="s">
        <v>33</v>
      </c>
      <c r="F22" s="186"/>
      <c r="G22" s="123"/>
      <c r="H22" s="122"/>
    </row>
    <row r="23" spans="1:8" ht="24" customHeight="1" x14ac:dyDescent="0.45">
      <c r="A23" s="122"/>
      <c r="B23" s="148" t="s">
        <v>150</v>
      </c>
      <c r="C23" s="158">
        <v>0</v>
      </c>
      <c r="D23" s="124"/>
      <c r="E23" s="186" t="s">
        <v>131</v>
      </c>
      <c r="F23" s="186"/>
      <c r="G23" s="123"/>
      <c r="H23" s="122"/>
    </row>
    <row r="24" spans="1:8" ht="24.75" thickBot="1" x14ac:dyDescent="0.5">
      <c r="A24" s="122"/>
      <c r="B24" s="149" t="s">
        <v>13</v>
      </c>
      <c r="C24" s="159">
        <v>0</v>
      </c>
      <c r="D24" s="125"/>
      <c r="E24" s="184" t="s">
        <v>174</v>
      </c>
      <c r="F24" s="184"/>
      <c r="G24" s="123"/>
      <c r="H24" s="122"/>
    </row>
    <row r="25" spans="1:8" ht="24" x14ac:dyDescent="0.45">
      <c r="A25" s="122"/>
      <c r="B25" s="126"/>
      <c r="C25" s="126"/>
      <c r="D25" s="126"/>
      <c r="E25" s="131"/>
      <c r="F25" s="131"/>
      <c r="G25" s="122"/>
      <c r="H25" s="122"/>
    </row>
    <row r="26" spans="1:8" x14ac:dyDescent="0.45">
      <c r="A26" s="122"/>
      <c r="B26" s="126"/>
      <c r="C26" s="126"/>
      <c r="D26" s="126"/>
      <c r="E26" s="126"/>
      <c r="F26" s="126"/>
      <c r="G26" s="122"/>
      <c r="H26" s="122"/>
    </row>
    <row r="27" spans="1:8" ht="24" x14ac:dyDescent="0.45">
      <c r="A27" s="122"/>
      <c r="B27" s="126"/>
      <c r="C27" s="126"/>
      <c r="D27" s="131"/>
      <c r="E27" s="126"/>
      <c r="F27" s="126"/>
      <c r="G27" s="126"/>
      <c r="H27" s="122"/>
    </row>
    <row r="28" spans="1:8" x14ac:dyDescent="0.45">
      <c r="A28" s="122"/>
      <c r="B28" s="126"/>
      <c r="C28" s="126"/>
      <c r="D28" s="130"/>
      <c r="E28" s="126"/>
      <c r="F28" s="126"/>
      <c r="G28" s="126"/>
      <c r="H28" s="122"/>
    </row>
    <row r="29" spans="1:8" ht="24" x14ac:dyDescent="0.45">
      <c r="A29" s="122"/>
      <c r="B29" s="126"/>
      <c r="C29" s="126"/>
      <c r="D29" s="131"/>
      <c r="E29" s="126"/>
      <c r="F29" s="126"/>
      <c r="G29" s="126"/>
      <c r="H29" s="122"/>
    </row>
    <row r="30" spans="1:8" ht="24" x14ac:dyDescent="0.45">
      <c r="A30" s="122"/>
      <c r="B30" s="126"/>
      <c r="C30" s="126"/>
      <c r="D30" s="131"/>
      <c r="E30" s="126"/>
      <c r="F30" s="126"/>
      <c r="G30" s="126"/>
      <c r="H30" s="122"/>
    </row>
    <row r="31" spans="1:8" ht="24.95" customHeight="1" x14ac:dyDescent="0.45">
      <c r="A31" s="122"/>
      <c r="B31" s="126"/>
      <c r="C31" s="126"/>
      <c r="D31" s="130"/>
      <c r="E31" s="126"/>
      <c r="F31" s="126"/>
      <c r="G31" s="126"/>
      <c r="H31" s="122"/>
    </row>
    <row r="32" spans="1:8" ht="24.95" customHeight="1" x14ac:dyDescent="0.45">
      <c r="A32" s="122"/>
      <c r="B32" s="126"/>
      <c r="C32" s="126"/>
      <c r="D32" s="130"/>
      <c r="E32" s="126"/>
      <c r="F32" s="126"/>
      <c r="G32" s="126"/>
      <c r="H32" s="122"/>
    </row>
    <row r="33" spans="1:27" x14ac:dyDescent="0.45">
      <c r="A33" s="122"/>
      <c r="B33" s="126"/>
      <c r="C33" s="126"/>
      <c r="D33" s="126"/>
      <c r="E33" s="126"/>
      <c r="F33" s="126"/>
      <c r="G33" s="126"/>
      <c r="H33" s="122"/>
    </row>
    <row r="34" spans="1:27" x14ac:dyDescent="0.45">
      <c r="A34" s="122"/>
      <c r="B34" s="126"/>
      <c r="C34" s="126"/>
      <c r="D34" s="126"/>
      <c r="E34" s="126"/>
      <c r="F34" s="126"/>
      <c r="G34" s="126"/>
      <c r="H34" s="122"/>
    </row>
    <row r="35" spans="1:27" x14ac:dyDescent="0.45">
      <c r="A35" s="122"/>
      <c r="B35" s="126"/>
      <c r="C35" s="126"/>
      <c r="D35" s="126"/>
      <c r="E35" s="126"/>
      <c r="F35" s="126"/>
      <c r="G35" s="126"/>
      <c r="H35" s="122"/>
    </row>
    <row r="36" spans="1:27" x14ac:dyDescent="0.45">
      <c r="A36" s="122"/>
      <c r="B36" s="126"/>
      <c r="C36" s="126"/>
      <c r="D36" s="126"/>
      <c r="E36" s="126"/>
      <c r="F36" s="126"/>
      <c r="G36" s="122"/>
      <c r="H36" s="122"/>
    </row>
    <row r="37" spans="1:27" x14ac:dyDescent="0.45">
      <c r="A37" s="122"/>
      <c r="B37" s="126"/>
      <c r="C37" s="126"/>
      <c r="D37" s="126"/>
      <c r="E37" s="126"/>
      <c r="F37" s="126"/>
      <c r="G37" s="122"/>
      <c r="H37" s="122"/>
    </row>
    <row r="38" spans="1:27" x14ac:dyDescent="0.45">
      <c r="A38" s="122"/>
      <c r="B38" s="126"/>
      <c r="C38" s="126"/>
      <c r="D38" s="126"/>
      <c r="E38" s="126"/>
      <c r="F38" s="126"/>
      <c r="G38" s="122"/>
      <c r="H38" s="122"/>
    </row>
    <row r="39" spans="1:27" x14ac:dyDescent="0.45">
      <c r="A39" s="122"/>
      <c r="B39" s="126"/>
      <c r="C39" s="126"/>
      <c r="D39" s="126"/>
      <c r="E39" s="126"/>
      <c r="F39" s="126"/>
      <c r="G39" s="122"/>
      <c r="H39" s="122"/>
      <c r="AA39" s="127"/>
    </row>
    <row r="40" spans="1:27" x14ac:dyDescent="0.45">
      <c r="A40" s="122"/>
      <c r="B40" s="126"/>
      <c r="C40" s="126"/>
      <c r="D40" s="126"/>
      <c r="E40" s="126"/>
      <c r="F40" s="126"/>
      <c r="G40" s="122"/>
      <c r="H40" s="122"/>
    </row>
    <row r="41" spans="1:27" x14ac:dyDescent="0.45">
      <c r="A41" s="122"/>
      <c r="B41" s="126"/>
      <c r="C41" s="126"/>
      <c r="D41" s="126"/>
      <c r="E41" s="126"/>
      <c r="F41" s="126"/>
      <c r="G41" s="122"/>
      <c r="H41" s="122"/>
    </row>
    <row r="42" spans="1:27" x14ac:dyDescent="0.45">
      <c r="A42" s="122"/>
      <c r="B42" s="126"/>
      <c r="C42" s="126"/>
      <c r="D42" s="126"/>
      <c r="E42" s="126"/>
      <c r="F42" s="126"/>
      <c r="G42" s="122"/>
      <c r="H42" s="122"/>
    </row>
    <row r="43" spans="1:27" x14ac:dyDescent="0.45">
      <c r="A43" s="122"/>
      <c r="B43" s="126"/>
      <c r="C43" s="126"/>
      <c r="D43" s="126"/>
      <c r="E43" s="126"/>
      <c r="F43" s="126"/>
      <c r="G43" s="122"/>
      <c r="H43" s="122"/>
    </row>
    <row r="44" spans="1:27" x14ac:dyDescent="0.45">
      <c r="A44" s="122"/>
      <c r="B44" s="126"/>
      <c r="C44" s="126"/>
      <c r="D44" s="126"/>
      <c r="E44" s="126"/>
      <c r="F44" s="126"/>
      <c r="G44" s="122"/>
      <c r="H44" s="122"/>
    </row>
    <row r="45" spans="1:27" x14ac:dyDescent="0.45">
      <c r="A45" s="122"/>
      <c r="B45" s="126"/>
      <c r="C45" s="126"/>
      <c r="D45" s="126"/>
      <c r="E45" s="126"/>
      <c r="F45" s="126"/>
      <c r="G45" s="122"/>
      <c r="H45" s="122"/>
    </row>
    <row r="46" spans="1:27" x14ac:dyDescent="0.45">
      <c r="A46" s="122"/>
      <c r="B46" s="126"/>
      <c r="C46" s="126"/>
      <c r="D46" s="126"/>
      <c r="E46" s="126"/>
      <c r="F46" s="126"/>
      <c r="G46" s="122"/>
      <c r="H46" s="122"/>
    </row>
    <row r="47" spans="1:27" x14ac:dyDescent="0.45">
      <c r="A47" s="122"/>
      <c r="B47" s="126"/>
      <c r="C47" s="126"/>
      <c r="D47" s="126"/>
      <c r="E47" s="126"/>
      <c r="F47" s="126"/>
      <c r="G47" s="122"/>
      <c r="H47" s="122"/>
    </row>
    <row r="48" spans="1:27" x14ac:dyDescent="0.45">
      <c r="A48" s="122"/>
      <c r="B48" s="126"/>
      <c r="C48" s="126"/>
      <c r="D48" s="126"/>
      <c r="E48" s="126"/>
      <c r="F48" s="126"/>
      <c r="G48" s="122"/>
      <c r="H48" s="122"/>
    </row>
    <row r="49" spans="1:8" x14ac:dyDescent="0.45">
      <c r="A49" s="122"/>
      <c r="B49" s="126"/>
      <c r="C49" s="126"/>
      <c r="D49" s="126"/>
      <c r="E49" s="126"/>
      <c r="F49" s="126"/>
      <c r="G49" s="122"/>
      <c r="H49" s="122"/>
    </row>
    <row r="50" spans="1:8" x14ac:dyDescent="0.45">
      <c r="A50" s="122"/>
      <c r="B50" s="126"/>
      <c r="C50" s="126"/>
      <c r="D50" s="126"/>
      <c r="E50" s="126"/>
      <c r="F50" s="126"/>
      <c r="G50" s="122"/>
      <c r="H50" s="122"/>
    </row>
    <row r="51" spans="1:8" x14ac:dyDescent="0.45">
      <c r="A51" s="122"/>
      <c r="B51" s="126"/>
      <c r="C51" s="126"/>
      <c r="D51" s="126"/>
      <c r="E51" s="126"/>
      <c r="F51" s="126"/>
      <c r="G51" s="122"/>
      <c r="H51" s="122"/>
    </row>
    <row r="52" spans="1:8" x14ac:dyDescent="0.45">
      <c r="A52" s="122"/>
      <c r="B52" s="126"/>
      <c r="C52" s="126"/>
      <c r="D52" s="126"/>
      <c r="E52" s="126"/>
      <c r="F52" s="126"/>
      <c r="G52" s="122"/>
      <c r="H52" s="122"/>
    </row>
    <row r="53" spans="1:8" x14ac:dyDescent="0.45">
      <c r="A53" s="122"/>
      <c r="B53" s="126"/>
      <c r="C53" s="126"/>
      <c r="D53" s="126"/>
      <c r="E53" s="126"/>
      <c r="F53" s="126"/>
      <c r="G53" s="122"/>
      <c r="H53" s="122"/>
    </row>
    <row r="54" spans="1:8" x14ac:dyDescent="0.45">
      <c r="A54" s="122"/>
      <c r="B54" s="126"/>
      <c r="C54" s="126"/>
      <c r="D54" s="126"/>
      <c r="E54" s="126"/>
      <c r="F54" s="126"/>
      <c r="G54" s="122"/>
      <c r="H54" s="122"/>
    </row>
    <row r="55" spans="1:8" x14ac:dyDescent="0.45">
      <c r="A55" s="122"/>
      <c r="B55" s="126"/>
      <c r="C55" s="126"/>
      <c r="D55" s="126"/>
      <c r="E55" s="126"/>
      <c r="F55" s="126"/>
      <c r="G55" s="122"/>
      <c r="H55" s="122"/>
    </row>
    <row r="56" spans="1:8" x14ac:dyDescent="0.45">
      <c r="A56" s="122"/>
      <c r="B56" s="126"/>
      <c r="C56" s="126"/>
      <c r="D56" s="126"/>
      <c r="E56" s="126"/>
      <c r="F56" s="126"/>
      <c r="G56" s="122"/>
      <c r="H56" s="122"/>
    </row>
    <row r="57" spans="1:8" x14ac:dyDescent="0.45">
      <c r="A57" s="122"/>
      <c r="B57" s="126"/>
      <c r="C57" s="126"/>
      <c r="D57" s="126"/>
      <c r="E57" s="126"/>
      <c r="F57" s="126"/>
      <c r="G57" s="122"/>
      <c r="H57" s="122"/>
    </row>
    <row r="58" spans="1:8" x14ac:dyDescent="0.45">
      <c r="A58" s="122"/>
      <c r="B58" s="126"/>
      <c r="C58" s="126"/>
      <c r="D58" s="126"/>
      <c r="E58" s="126"/>
      <c r="F58" s="126"/>
      <c r="G58" s="122"/>
      <c r="H58" s="122"/>
    </row>
    <row r="59" spans="1:8" x14ac:dyDescent="0.45">
      <c r="A59" s="122"/>
      <c r="B59" s="126"/>
      <c r="C59" s="126"/>
      <c r="D59" s="126"/>
      <c r="E59" s="126"/>
      <c r="F59" s="126"/>
      <c r="G59" s="122"/>
      <c r="H59" s="122"/>
    </row>
    <row r="60" spans="1:8" x14ac:dyDescent="0.45">
      <c r="A60" s="122"/>
      <c r="B60" s="126"/>
      <c r="C60" s="126"/>
      <c r="D60" s="126"/>
      <c r="E60" s="126"/>
      <c r="F60" s="126"/>
      <c r="G60" s="122"/>
      <c r="H60" s="122"/>
    </row>
    <row r="61" spans="1:8" x14ac:dyDescent="0.45">
      <c r="A61" s="122"/>
      <c r="B61" s="126"/>
      <c r="C61" s="126"/>
      <c r="D61" s="126"/>
      <c r="E61" s="126"/>
      <c r="F61" s="126"/>
      <c r="G61" s="122"/>
      <c r="H61" s="122"/>
    </row>
    <row r="62" spans="1:8" x14ac:dyDescent="0.45">
      <c r="A62" s="122"/>
      <c r="B62" s="126"/>
      <c r="C62" s="126"/>
      <c r="D62" s="126"/>
      <c r="E62" s="126"/>
      <c r="F62" s="126"/>
      <c r="G62" s="122"/>
      <c r="H62" s="122"/>
    </row>
    <row r="63" spans="1:8" x14ac:dyDescent="0.45">
      <c r="A63" s="122"/>
      <c r="B63" s="126"/>
      <c r="C63" s="126"/>
      <c r="D63" s="126"/>
      <c r="E63" s="126"/>
      <c r="F63" s="126"/>
      <c r="G63" s="122"/>
      <c r="H63" s="122"/>
    </row>
    <row r="64" spans="1:8" x14ac:dyDescent="0.45">
      <c r="A64" s="122"/>
      <c r="B64" s="126"/>
      <c r="C64" s="126"/>
      <c r="D64" s="126"/>
      <c r="E64" s="126"/>
      <c r="F64" s="126"/>
      <c r="G64" s="122"/>
      <c r="H64" s="122"/>
    </row>
    <row r="65" spans="1:8" x14ac:dyDescent="0.45">
      <c r="A65" s="122"/>
      <c r="B65" s="126"/>
      <c r="C65" s="126"/>
      <c r="D65" s="126"/>
      <c r="E65" s="126"/>
      <c r="F65" s="126"/>
      <c r="G65" s="122"/>
      <c r="H65" s="122"/>
    </row>
    <row r="66" spans="1:8" x14ac:dyDescent="0.45">
      <c r="A66" s="122"/>
      <c r="B66" s="126"/>
      <c r="C66" s="126"/>
      <c r="D66" s="126"/>
      <c r="E66" s="126"/>
      <c r="F66" s="126"/>
      <c r="G66" s="122"/>
      <c r="H66" s="122"/>
    </row>
    <row r="67" spans="1:8" x14ac:dyDescent="0.45">
      <c r="A67" s="122"/>
      <c r="B67" s="126"/>
      <c r="C67" s="126"/>
      <c r="D67" s="126"/>
      <c r="E67" s="126"/>
      <c r="F67" s="126"/>
      <c r="G67" s="122"/>
      <c r="H67" s="122"/>
    </row>
    <row r="68" spans="1:8" x14ac:dyDescent="0.45">
      <c r="A68" s="122"/>
      <c r="B68" s="126"/>
      <c r="C68" s="126"/>
      <c r="D68" s="126"/>
      <c r="E68" s="126"/>
      <c r="F68" s="126"/>
      <c r="G68" s="122"/>
      <c r="H68" s="122"/>
    </row>
    <row r="69" spans="1:8" x14ac:dyDescent="0.45">
      <c r="A69" s="122"/>
      <c r="B69" s="126"/>
      <c r="C69" s="126"/>
      <c r="D69" s="126"/>
      <c r="E69" s="126"/>
      <c r="F69" s="126"/>
      <c r="G69" s="122"/>
      <c r="H69" s="122"/>
    </row>
    <row r="70" spans="1:8" x14ac:dyDescent="0.45">
      <c r="A70" s="122"/>
      <c r="B70" s="126"/>
      <c r="C70" s="126"/>
      <c r="D70" s="126"/>
      <c r="E70" s="126"/>
      <c r="F70" s="126"/>
      <c r="G70" s="122"/>
      <c r="H70" s="122"/>
    </row>
    <row r="71" spans="1:8" x14ac:dyDescent="0.45">
      <c r="A71" s="122"/>
      <c r="B71" s="126"/>
      <c r="C71" s="126"/>
      <c r="D71" s="126"/>
      <c r="E71" s="126"/>
      <c r="F71" s="126"/>
      <c r="G71" s="122"/>
      <c r="H71" s="122"/>
    </row>
    <row r="72" spans="1:8" x14ac:dyDescent="0.45">
      <c r="A72" s="122"/>
      <c r="B72" s="126"/>
      <c r="C72" s="126"/>
      <c r="D72" s="126"/>
      <c r="E72" s="126"/>
      <c r="F72" s="126"/>
      <c r="G72" s="122"/>
      <c r="H72" s="122"/>
    </row>
    <row r="73" spans="1:8" x14ac:dyDescent="0.45">
      <c r="A73" s="122"/>
      <c r="B73" s="126"/>
      <c r="C73" s="126"/>
      <c r="D73" s="126"/>
      <c r="E73" s="126"/>
      <c r="F73" s="126"/>
      <c r="G73" s="122"/>
      <c r="H73" s="122"/>
    </row>
    <row r="74" spans="1:8" x14ac:dyDescent="0.45">
      <c r="A74" s="122"/>
      <c r="B74" s="126"/>
      <c r="C74" s="126"/>
      <c r="D74" s="126"/>
      <c r="E74" s="126"/>
      <c r="F74" s="126"/>
      <c r="G74" s="122"/>
      <c r="H74" s="122"/>
    </row>
    <row r="75" spans="1:8" x14ac:dyDescent="0.45">
      <c r="A75" s="122"/>
      <c r="B75" s="126"/>
      <c r="C75" s="126"/>
      <c r="D75" s="126"/>
      <c r="E75" s="126"/>
      <c r="F75" s="126"/>
      <c r="G75" s="122"/>
      <c r="H75" s="122"/>
    </row>
    <row r="76" spans="1:8" x14ac:dyDescent="0.45">
      <c r="A76" s="122"/>
      <c r="B76" s="126"/>
      <c r="C76" s="126"/>
      <c r="D76" s="126"/>
      <c r="E76" s="126"/>
      <c r="F76" s="126"/>
      <c r="G76" s="122"/>
      <c r="H76" s="122"/>
    </row>
    <row r="77" spans="1:8" x14ac:dyDescent="0.45">
      <c r="A77" s="122"/>
      <c r="B77" s="126"/>
      <c r="C77" s="126"/>
      <c r="D77" s="126"/>
      <c r="E77" s="126"/>
      <c r="F77" s="126"/>
      <c r="G77" s="122"/>
      <c r="H77" s="122"/>
    </row>
    <row r="78" spans="1:8" x14ac:dyDescent="0.45">
      <c r="A78" s="122"/>
      <c r="B78" s="126"/>
      <c r="C78" s="126"/>
      <c r="D78" s="126"/>
      <c r="E78" s="126"/>
      <c r="F78" s="126"/>
      <c r="G78" s="122"/>
      <c r="H78" s="122"/>
    </row>
    <row r="79" spans="1:8" x14ac:dyDescent="0.45">
      <c r="A79" s="122"/>
      <c r="B79" s="126"/>
      <c r="C79" s="126"/>
      <c r="D79" s="126"/>
      <c r="E79" s="126"/>
      <c r="F79" s="126"/>
      <c r="G79" s="122"/>
      <c r="H79" s="122"/>
    </row>
    <row r="80" spans="1:8" x14ac:dyDescent="0.45">
      <c r="A80" s="122"/>
      <c r="B80" s="126"/>
      <c r="C80" s="126"/>
      <c r="D80" s="126"/>
      <c r="E80" s="126"/>
      <c r="F80" s="126"/>
      <c r="G80" s="122"/>
      <c r="H80" s="122"/>
    </row>
    <row r="81" spans="1:8" x14ac:dyDescent="0.45">
      <c r="A81" s="122"/>
      <c r="B81" s="126"/>
      <c r="C81" s="126"/>
      <c r="D81" s="126"/>
      <c r="E81" s="126"/>
      <c r="F81" s="126"/>
      <c r="G81" s="122"/>
      <c r="H81" s="122"/>
    </row>
    <row r="82" spans="1:8" x14ac:dyDescent="0.45">
      <c r="A82" s="122"/>
      <c r="B82" s="126"/>
      <c r="C82" s="126"/>
      <c r="D82" s="126"/>
      <c r="E82" s="126"/>
      <c r="F82" s="126"/>
      <c r="G82" s="122"/>
      <c r="H82" s="122"/>
    </row>
    <row r="83" spans="1:8" x14ac:dyDescent="0.45">
      <c r="A83" s="122"/>
      <c r="B83" s="126"/>
      <c r="C83" s="126"/>
      <c r="D83" s="126"/>
      <c r="E83" s="126"/>
      <c r="F83" s="126"/>
      <c r="G83" s="122"/>
      <c r="H83" s="122"/>
    </row>
    <row r="84" spans="1:8" x14ac:dyDescent="0.45">
      <c r="A84" s="122"/>
      <c r="B84" s="126"/>
      <c r="C84" s="126"/>
      <c r="D84" s="126"/>
      <c r="E84" s="126"/>
      <c r="F84" s="126"/>
      <c r="G84" s="122"/>
      <c r="H84" s="122"/>
    </row>
    <row r="85" spans="1:8" x14ac:dyDescent="0.45">
      <c r="A85" s="122"/>
      <c r="B85" s="126"/>
      <c r="C85" s="126"/>
      <c r="D85" s="126"/>
      <c r="E85" s="126"/>
      <c r="F85" s="126"/>
      <c r="G85" s="122"/>
      <c r="H85" s="122"/>
    </row>
    <row r="86" spans="1:8" x14ac:dyDescent="0.45">
      <c r="A86" s="122"/>
      <c r="B86" s="126"/>
      <c r="C86" s="126"/>
      <c r="D86" s="126"/>
      <c r="E86" s="126"/>
      <c r="F86" s="126"/>
      <c r="G86" s="122"/>
      <c r="H86" s="122"/>
    </row>
    <row r="87" spans="1:8" x14ac:dyDescent="0.45">
      <c r="A87" s="122"/>
      <c r="B87" s="126"/>
      <c r="C87" s="126"/>
      <c r="D87" s="126"/>
      <c r="E87" s="126"/>
      <c r="F87" s="126"/>
      <c r="G87" s="122"/>
      <c r="H87" s="122"/>
    </row>
    <row r="88" spans="1:8" x14ac:dyDescent="0.45">
      <c r="A88" s="122"/>
      <c r="B88" s="126"/>
      <c r="C88" s="126"/>
      <c r="D88" s="126"/>
      <c r="E88" s="126"/>
      <c r="F88" s="126"/>
      <c r="G88" s="122"/>
      <c r="H88" s="122"/>
    </row>
    <row r="89" spans="1:8" x14ac:dyDescent="0.45">
      <c r="A89" s="122"/>
      <c r="B89" s="126"/>
      <c r="C89" s="126"/>
      <c r="D89" s="126"/>
      <c r="E89" s="126"/>
      <c r="F89" s="126"/>
      <c r="G89" s="122"/>
      <c r="H89" s="122"/>
    </row>
    <row r="90" spans="1:8" x14ac:dyDescent="0.45">
      <c r="A90" s="122"/>
      <c r="B90" s="126"/>
      <c r="C90" s="126"/>
      <c r="D90" s="126"/>
      <c r="E90" s="126"/>
      <c r="F90" s="126"/>
      <c r="G90" s="122"/>
      <c r="H90" s="122"/>
    </row>
    <row r="91" spans="1:8" x14ac:dyDescent="0.45">
      <c r="A91" s="122"/>
      <c r="B91" s="126"/>
      <c r="C91" s="126"/>
      <c r="D91" s="126"/>
      <c r="E91" s="126"/>
      <c r="F91" s="126"/>
      <c r="G91" s="122"/>
      <c r="H91" s="122"/>
    </row>
    <row r="92" spans="1:8" x14ac:dyDescent="0.45">
      <c r="A92" s="122"/>
      <c r="B92" s="126"/>
      <c r="C92" s="126"/>
      <c r="D92" s="126"/>
      <c r="E92" s="126"/>
      <c r="F92" s="126"/>
      <c r="G92" s="122"/>
      <c r="H92" s="122"/>
    </row>
    <row r="93" spans="1:8" x14ac:dyDescent="0.45">
      <c r="A93" s="122"/>
      <c r="B93" s="126"/>
      <c r="C93" s="126"/>
      <c r="D93" s="126"/>
      <c r="E93" s="126"/>
      <c r="F93" s="126"/>
      <c r="G93" s="122"/>
      <c r="H93" s="122"/>
    </row>
    <row r="94" spans="1:8" x14ac:dyDescent="0.45">
      <c r="A94" s="122"/>
      <c r="B94" s="126"/>
      <c r="C94" s="126"/>
      <c r="D94" s="126"/>
      <c r="E94" s="126"/>
      <c r="F94" s="126"/>
      <c r="G94" s="122"/>
      <c r="H94" s="122"/>
    </row>
    <row r="95" spans="1:8" x14ac:dyDescent="0.45">
      <c r="A95" s="122"/>
      <c r="B95" s="126"/>
      <c r="C95" s="126"/>
      <c r="D95" s="126"/>
      <c r="E95" s="126"/>
      <c r="F95" s="126"/>
      <c r="G95" s="122"/>
      <c r="H95" s="122"/>
    </row>
    <row r="96" spans="1:8" x14ac:dyDescent="0.45">
      <c r="A96" s="122"/>
      <c r="B96" s="126"/>
      <c r="C96" s="126"/>
      <c r="D96" s="126"/>
      <c r="E96" s="126"/>
      <c r="F96" s="126"/>
      <c r="G96" s="122"/>
      <c r="H96" s="122"/>
    </row>
    <row r="97" spans="1:8" x14ac:dyDescent="0.45">
      <c r="A97" s="122"/>
      <c r="B97" s="126"/>
      <c r="C97" s="126"/>
      <c r="D97" s="126"/>
      <c r="E97" s="126"/>
      <c r="F97" s="126"/>
      <c r="G97" s="122"/>
      <c r="H97" s="122"/>
    </row>
    <row r="98" spans="1:8" x14ac:dyDescent="0.45">
      <c r="A98" s="122"/>
      <c r="B98" s="126"/>
      <c r="C98" s="126"/>
      <c r="D98" s="126"/>
      <c r="E98" s="126"/>
      <c r="F98" s="126"/>
      <c r="G98" s="122"/>
      <c r="H98" s="122"/>
    </row>
    <row r="99" spans="1:8" x14ac:dyDescent="0.45">
      <c r="A99" s="122"/>
      <c r="B99" s="126"/>
      <c r="C99" s="126"/>
      <c r="D99" s="126"/>
      <c r="E99" s="126"/>
      <c r="F99" s="126"/>
      <c r="G99" s="122"/>
      <c r="H99" s="122"/>
    </row>
    <row r="100" spans="1:8" x14ac:dyDescent="0.45">
      <c r="A100" s="122"/>
      <c r="B100" s="126"/>
      <c r="C100" s="126"/>
      <c r="D100" s="126"/>
      <c r="E100" s="126"/>
      <c r="F100" s="126"/>
      <c r="G100" s="122"/>
      <c r="H100" s="122"/>
    </row>
    <row r="101" spans="1:8" x14ac:dyDescent="0.45">
      <c r="A101" s="122"/>
      <c r="B101" s="126"/>
      <c r="C101" s="126"/>
      <c r="D101" s="126"/>
      <c r="E101" s="126"/>
      <c r="F101" s="126"/>
      <c r="G101" s="122"/>
      <c r="H101" s="122"/>
    </row>
    <row r="102" spans="1:8" x14ac:dyDescent="0.45">
      <c r="A102" s="122"/>
      <c r="B102" s="126"/>
      <c r="C102" s="126"/>
      <c r="D102" s="126"/>
      <c r="E102" s="126"/>
      <c r="F102" s="126"/>
      <c r="G102" s="122"/>
      <c r="H102" s="122"/>
    </row>
    <row r="103" spans="1:8" x14ac:dyDescent="0.45">
      <c r="A103" s="122"/>
      <c r="B103" s="126"/>
      <c r="C103" s="126"/>
      <c r="D103" s="126"/>
      <c r="E103" s="126"/>
      <c r="F103" s="126"/>
      <c r="G103" s="122"/>
      <c r="H103" s="122"/>
    </row>
    <row r="104" spans="1:8" x14ac:dyDescent="0.45">
      <c r="A104" s="122"/>
      <c r="B104" s="126"/>
      <c r="C104" s="126"/>
      <c r="D104" s="126"/>
      <c r="E104" s="126"/>
      <c r="F104" s="126"/>
      <c r="G104" s="122"/>
      <c r="H104" s="122"/>
    </row>
    <row r="105" spans="1:8" x14ac:dyDescent="0.45">
      <c r="A105" s="122"/>
      <c r="B105" s="126"/>
      <c r="C105" s="126"/>
      <c r="D105" s="126"/>
      <c r="E105" s="126"/>
      <c r="F105" s="126"/>
      <c r="G105" s="122"/>
      <c r="H105" s="122"/>
    </row>
    <row r="106" spans="1:8" x14ac:dyDescent="0.45">
      <c r="A106" s="122"/>
      <c r="B106" s="126"/>
      <c r="C106" s="126"/>
      <c r="D106" s="126"/>
      <c r="E106" s="126"/>
      <c r="F106" s="126"/>
      <c r="G106" s="122"/>
      <c r="H106" s="122"/>
    </row>
    <row r="107" spans="1:8" x14ac:dyDescent="0.45">
      <c r="A107" s="122"/>
      <c r="B107" s="126"/>
      <c r="C107" s="126"/>
      <c r="D107" s="126"/>
      <c r="E107" s="126"/>
      <c r="F107" s="126"/>
      <c r="G107" s="122"/>
      <c r="H107" s="122"/>
    </row>
    <row r="108" spans="1:8" x14ac:dyDescent="0.45">
      <c r="A108" s="122"/>
      <c r="B108" s="126"/>
      <c r="C108" s="126"/>
      <c r="D108" s="126"/>
      <c r="E108" s="126"/>
      <c r="F108" s="126"/>
      <c r="G108" s="122"/>
      <c r="H108" s="122"/>
    </row>
    <row r="109" spans="1:8" x14ac:dyDescent="0.45">
      <c r="A109" s="122"/>
      <c r="B109" s="126"/>
      <c r="C109" s="126"/>
      <c r="D109" s="126"/>
      <c r="E109" s="126"/>
      <c r="F109" s="126"/>
      <c r="G109" s="122"/>
      <c r="H109" s="122"/>
    </row>
    <row r="110" spans="1:8" x14ac:dyDescent="0.45">
      <c r="A110" s="122"/>
      <c r="B110" s="126"/>
      <c r="C110" s="126"/>
      <c r="D110" s="126"/>
      <c r="E110" s="126"/>
      <c r="F110" s="126"/>
      <c r="G110" s="122"/>
      <c r="H110" s="122"/>
    </row>
    <row r="111" spans="1:8" x14ac:dyDescent="0.45">
      <c r="A111" s="122"/>
      <c r="B111" s="126"/>
      <c r="C111" s="126"/>
      <c r="D111" s="126"/>
      <c r="E111" s="126"/>
      <c r="F111" s="126"/>
      <c r="G111" s="122"/>
      <c r="H111" s="122"/>
    </row>
    <row r="112" spans="1:8" x14ac:dyDescent="0.45">
      <c r="A112" s="122"/>
      <c r="B112" s="126"/>
      <c r="C112" s="126"/>
      <c r="D112" s="126"/>
      <c r="E112" s="126"/>
      <c r="F112" s="126"/>
      <c r="G112" s="122"/>
      <c r="H112" s="122"/>
    </row>
    <row r="113" spans="1:8" x14ac:dyDescent="0.45">
      <c r="A113" s="122"/>
      <c r="B113" s="126"/>
      <c r="C113" s="126"/>
      <c r="D113" s="126"/>
      <c r="E113" s="126"/>
      <c r="F113" s="126"/>
      <c r="G113" s="122"/>
      <c r="H113" s="122"/>
    </row>
    <row r="114" spans="1:8" x14ac:dyDescent="0.45">
      <c r="A114" s="122"/>
      <c r="B114" s="126"/>
      <c r="C114" s="126"/>
      <c r="D114" s="126"/>
      <c r="E114" s="126"/>
      <c r="F114" s="126"/>
      <c r="G114" s="122"/>
      <c r="H114" s="122"/>
    </row>
    <row r="115" spans="1:8" x14ac:dyDescent="0.45">
      <c r="A115" s="122"/>
      <c r="B115" s="126"/>
      <c r="C115" s="126"/>
      <c r="D115" s="126"/>
      <c r="E115" s="126"/>
      <c r="F115" s="126"/>
      <c r="G115" s="122"/>
      <c r="H115" s="122"/>
    </row>
    <row r="116" spans="1:8" x14ac:dyDescent="0.45">
      <c r="A116" s="122"/>
      <c r="B116" s="126"/>
      <c r="C116" s="126"/>
      <c r="D116" s="126"/>
      <c r="E116" s="126"/>
      <c r="F116" s="126"/>
      <c r="G116" s="122"/>
      <c r="H116" s="122"/>
    </row>
    <row r="117" spans="1:8" x14ac:dyDescent="0.45">
      <c r="A117" s="122"/>
      <c r="B117" s="126"/>
      <c r="C117" s="126"/>
      <c r="D117" s="126"/>
      <c r="E117" s="126"/>
      <c r="F117" s="126"/>
      <c r="G117" s="122"/>
      <c r="H117" s="122"/>
    </row>
    <row r="118" spans="1:8" x14ac:dyDescent="0.45">
      <c r="A118" s="122"/>
      <c r="B118" s="126"/>
      <c r="C118" s="126"/>
      <c r="D118" s="126"/>
      <c r="E118" s="126"/>
      <c r="F118" s="126"/>
      <c r="G118" s="122"/>
      <c r="H118" s="122"/>
    </row>
    <row r="119" spans="1:8" x14ac:dyDescent="0.45">
      <c r="A119" s="122"/>
      <c r="B119" s="126"/>
      <c r="C119" s="126"/>
      <c r="D119" s="126"/>
      <c r="E119" s="126"/>
      <c r="F119" s="126"/>
      <c r="G119" s="122"/>
      <c r="H119" s="122"/>
    </row>
    <row r="120" spans="1:8" x14ac:dyDescent="0.45">
      <c r="A120" s="122"/>
      <c r="B120" s="126"/>
      <c r="C120" s="126"/>
      <c r="D120" s="126"/>
      <c r="E120" s="126"/>
      <c r="F120" s="126"/>
      <c r="G120" s="122"/>
      <c r="H120" s="122"/>
    </row>
    <row r="121" spans="1:8" x14ac:dyDescent="0.45">
      <c r="A121" s="122"/>
      <c r="B121" s="126"/>
      <c r="C121" s="126"/>
      <c r="D121" s="126"/>
      <c r="E121" s="126"/>
      <c r="F121" s="126"/>
      <c r="G121" s="122"/>
      <c r="H121" s="122"/>
    </row>
    <row r="122" spans="1:8" x14ac:dyDescent="0.45">
      <c r="A122" s="122"/>
      <c r="B122" s="126"/>
      <c r="C122" s="126"/>
      <c r="D122" s="126"/>
      <c r="E122" s="126"/>
      <c r="F122" s="126"/>
      <c r="G122" s="122"/>
      <c r="H122" s="122"/>
    </row>
    <row r="123" spans="1:8" x14ac:dyDescent="0.45">
      <c r="A123" s="122"/>
      <c r="B123" s="126"/>
      <c r="C123" s="126"/>
      <c r="D123" s="126"/>
      <c r="E123" s="126"/>
      <c r="F123" s="126"/>
      <c r="G123" s="122"/>
      <c r="H123" s="122"/>
    </row>
    <row r="124" spans="1:8" x14ac:dyDescent="0.45">
      <c r="A124" s="122"/>
      <c r="B124" s="126"/>
      <c r="C124" s="126"/>
      <c r="D124" s="126"/>
      <c r="E124" s="126"/>
      <c r="F124" s="126"/>
      <c r="G124" s="122"/>
      <c r="H124" s="122"/>
    </row>
    <row r="125" spans="1:8" x14ac:dyDescent="0.45">
      <c r="A125" s="122"/>
      <c r="B125" s="126"/>
      <c r="C125" s="126"/>
      <c r="D125" s="126"/>
      <c r="E125" s="126"/>
      <c r="F125" s="126"/>
      <c r="G125" s="122"/>
      <c r="H125" s="122"/>
    </row>
    <row r="126" spans="1:8" x14ac:dyDescent="0.45">
      <c r="A126" s="122"/>
      <c r="B126" s="126"/>
      <c r="C126" s="126"/>
      <c r="D126" s="126"/>
      <c r="E126" s="126"/>
      <c r="F126" s="126"/>
      <c r="G126" s="122"/>
      <c r="H126" s="122"/>
    </row>
    <row r="127" spans="1:8" x14ac:dyDescent="0.45">
      <c r="A127" s="122"/>
      <c r="B127" s="126"/>
      <c r="C127" s="126"/>
      <c r="D127" s="126"/>
      <c r="E127" s="126"/>
      <c r="F127" s="126"/>
      <c r="G127" s="122"/>
      <c r="H127" s="122"/>
    </row>
    <row r="128" spans="1:8" x14ac:dyDescent="0.45">
      <c r="A128" s="122"/>
      <c r="B128" s="126"/>
      <c r="C128" s="126"/>
      <c r="D128" s="126"/>
      <c r="E128" s="126"/>
      <c r="F128" s="126"/>
      <c r="G128" s="122"/>
      <c r="H128" s="122"/>
    </row>
    <row r="129" spans="1:8" x14ac:dyDescent="0.45">
      <c r="A129" s="122"/>
      <c r="B129" s="126"/>
      <c r="C129" s="126"/>
      <c r="D129" s="126"/>
      <c r="E129" s="126"/>
      <c r="F129" s="126"/>
      <c r="G129" s="122"/>
      <c r="H129" s="122"/>
    </row>
    <row r="130" spans="1:8" x14ac:dyDescent="0.45">
      <c r="A130" s="122"/>
      <c r="B130" s="126"/>
      <c r="C130" s="126"/>
      <c r="D130" s="126"/>
      <c r="E130" s="126"/>
      <c r="F130" s="126"/>
      <c r="G130" s="122"/>
      <c r="H130" s="122"/>
    </row>
    <row r="131" spans="1:8" x14ac:dyDescent="0.45">
      <c r="A131" s="122"/>
      <c r="B131" s="126"/>
      <c r="C131" s="126"/>
      <c r="D131" s="126"/>
      <c r="E131" s="126"/>
      <c r="F131" s="126"/>
      <c r="G131" s="122"/>
      <c r="H131" s="122"/>
    </row>
    <row r="132" spans="1:8" x14ac:dyDescent="0.45">
      <c r="A132" s="122"/>
      <c r="B132" s="126"/>
      <c r="C132" s="126"/>
      <c r="D132" s="126"/>
      <c r="E132" s="126"/>
      <c r="F132" s="126"/>
      <c r="G132" s="122"/>
      <c r="H132" s="122"/>
    </row>
    <row r="133" spans="1:8" x14ac:dyDescent="0.45">
      <c r="A133" s="122"/>
      <c r="B133" s="126"/>
      <c r="C133" s="126"/>
      <c r="D133" s="126"/>
      <c r="E133" s="126"/>
      <c r="F133" s="126"/>
      <c r="G133" s="122"/>
      <c r="H133" s="122"/>
    </row>
    <row r="134" spans="1:8" x14ac:dyDescent="0.45">
      <c r="A134" s="122"/>
      <c r="B134" s="126"/>
      <c r="C134" s="126"/>
      <c r="D134" s="126"/>
      <c r="E134" s="126"/>
      <c r="F134" s="126"/>
      <c r="G134" s="122"/>
      <c r="H134" s="122"/>
    </row>
    <row r="135" spans="1:8" x14ac:dyDescent="0.45">
      <c r="A135" s="122"/>
      <c r="B135" s="126"/>
      <c r="C135" s="126"/>
      <c r="D135" s="126"/>
      <c r="E135" s="126"/>
      <c r="F135" s="126"/>
      <c r="G135" s="122"/>
      <c r="H135" s="122"/>
    </row>
    <row r="136" spans="1:8" x14ac:dyDescent="0.45">
      <c r="A136" s="122"/>
      <c r="B136" s="126"/>
      <c r="C136" s="126"/>
      <c r="D136" s="126"/>
      <c r="E136" s="126"/>
      <c r="F136" s="126"/>
      <c r="G136" s="122"/>
      <c r="H136" s="122"/>
    </row>
    <row r="137" spans="1:8" x14ac:dyDescent="0.45">
      <c r="A137" s="122"/>
      <c r="B137" s="126"/>
      <c r="C137" s="126"/>
      <c r="D137" s="126"/>
      <c r="E137" s="126"/>
      <c r="F137" s="126"/>
      <c r="G137" s="122"/>
      <c r="H137" s="122"/>
    </row>
    <row r="138" spans="1:8" x14ac:dyDescent="0.45">
      <c r="A138" s="122"/>
      <c r="B138" s="126"/>
      <c r="C138" s="126"/>
      <c r="D138" s="126"/>
      <c r="E138" s="126"/>
      <c r="F138" s="126"/>
      <c r="G138" s="122"/>
      <c r="H138" s="122"/>
    </row>
    <row r="139" spans="1:8" x14ac:dyDescent="0.45">
      <c r="A139" s="122"/>
      <c r="B139" s="126"/>
      <c r="C139" s="126"/>
      <c r="D139" s="126"/>
      <c r="E139" s="126"/>
      <c r="F139" s="126"/>
      <c r="G139" s="122"/>
      <c r="H139" s="122"/>
    </row>
    <row r="140" spans="1:8" x14ac:dyDescent="0.45">
      <c r="A140" s="122"/>
      <c r="B140" s="126"/>
      <c r="C140" s="126"/>
      <c r="D140" s="126"/>
      <c r="E140" s="126"/>
      <c r="F140" s="126"/>
      <c r="G140" s="122"/>
      <c r="H140" s="122"/>
    </row>
    <row r="141" spans="1:8" x14ac:dyDescent="0.45">
      <c r="A141" s="122"/>
      <c r="B141" s="126"/>
      <c r="C141" s="126"/>
      <c r="D141" s="126"/>
      <c r="E141" s="126"/>
      <c r="F141" s="126"/>
      <c r="G141" s="122"/>
      <c r="H141" s="122"/>
    </row>
    <row r="142" spans="1:8" x14ac:dyDescent="0.45">
      <c r="A142" s="122"/>
      <c r="B142" s="126"/>
      <c r="C142" s="126"/>
      <c r="D142" s="126"/>
      <c r="E142" s="126"/>
      <c r="F142" s="126"/>
      <c r="G142" s="122"/>
      <c r="H142" s="122"/>
    </row>
    <row r="143" spans="1:8" x14ac:dyDescent="0.45">
      <c r="A143" s="122"/>
      <c r="B143" s="126"/>
      <c r="C143" s="126"/>
      <c r="D143" s="126"/>
      <c r="E143" s="126"/>
      <c r="F143" s="126"/>
      <c r="G143" s="122"/>
      <c r="H143" s="122"/>
    </row>
    <row r="144" spans="1:8" x14ac:dyDescent="0.45">
      <c r="A144" s="122"/>
      <c r="B144" s="126"/>
      <c r="C144" s="126"/>
      <c r="D144" s="126"/>
      <c r="E144" s="126"/>
      <c r="F144" s="126"/>
      <c r="G144" s="122"/>
      <c r="H144" s="122"/>
    </row>
    <row r="145" spans="1:8" x14ac:dyDescent="0.45">
      <c r="A145" s="122"/>
      <c r="B145" s="126"/>
      <c r="C145" s="126"/>
      <c r="D145" s="126"/>
      <c r="E145" s="126"/>
      <c r="F145" s="126"/>
      <c r="G145" s="122"/>
      <c r="H145" s="122"/>
    </row>
    <row r="146" spans="1:8" x14ac:dyDescent="0.45">
      <c r="A146" s="122"/>
      <c r="B146" s="126"/>
      <c r="C146" s="126"/>
      <c r="D146" s="126"/>
      <c r="E146" s="126"/>
      <c r="F146" s="126"/>
      <c r="G146" s="122"/>
      <c r="H146" s="122"/>
    </row>
    <row r="147" spans="1:8" x14ac:dyDescent="0.45">
      <c r="A147" s="122"/>
      <c r="B147" s="126"/>
      <c r="C147" s="126"/>
      <c r="D147" s="126"/>
      <c r="E147" s="126"/>
      <c r="F147" s="126"/>
      <c r="G147" s="122"/>
      <c r="H147" s="122"/>
    </row>
    <row r="148" spans="1:8" x14ac:dyDescent="0.45">
      <c r="A148" s="122"/>
      <c r="B148" s="126"/>
      <c r="C148" s="126"/>
      <c r="D148" s="126"/>
      <c r="E148" s="126"/>
      <c r="F148" s="126"/>
      <c r="G148" s="122"/>
      <c r="H148" s="122"/>
    </row>
    <row r="149" spans="1:8" x14ac:dyDescent="0.45">
      <c r="A149" s="122"/>
      <c r="B149" s="126"/>
      <c r="C149" s="126"/>
      <c r="D149" s="126"/>
      <c r="E149" s="126"/>
      <c r="F149" s="126"/>
      <c r="G149" s="122"/>
      <c r="H149" s="122"/>
    </row>
    <row r="150" spans="1:8" x14ac:dyDescent="0.45">
      <c r="A150" s="122"/>
      <c r="B150" s="126"/>
      <c r="C150" s="126"/>
      <c r="D150" s="126"/>
      <c r="E150" s="126"/>
      <c r="F150" s="126"/>
      <c r="G150" s="122"/>
      <c r="H150" s="122"/>
    </row>
    <row r="151" spans="1:8" x14ac:dyDescent="0.45">
      <c r="A151" s="122"/>
      <c r="B151" s="126"/>
      <c r="C151" s="126"/>
      <c r="D151" s="126"/>
      <c r="E151" s="126"/>
      <c r="F151" s="126"/>
      <c r="G151" s="122"/>
      <c r="H151" s="122"/>
    </row>
    <row r="152" spans="1:8" x14ac:dyDescent="0.45">
      <c r="A152" s="122"/>
      <c r="B152" s="126"/>
      <c r="C152" s="126"/>
      <c r="D152" s="126"/>
      <c r="E152" s="126"/>
      <c r="F152" s="126"/>
      <c r="G152" s="122"/>
      <c r="H152" s="122"/>
    </row>
    <row r="153" spans="1:8" x14ac:dyDescent="0.45">
      <c r="A153" s="122"/>
      <c r="B153" s="126"/>
      <c r="C153" s="126"/>
      <c r="D153" s="126"/>
      <c r="E153" s="126"/>
      <c r="F153" s="126"/>
      <c r="G153" s="122"/>
      <c r="H153" s="122"/>
    </row>
    <row r="154" spans="1:8" x14ac:dyDescent="0.45">
      <c r="A154" s="122"/>
      <c r="B154" s="126"/>
      <c r="C154" s="126"/>
      <c r="D154" s="126"/>
      <c r="E154" s="126"/>
      <c r="F154" s="126"/>
      <c r="G154" s="122"/>
      <c r="H154" s="122"/>
    </row>
    <row r="155" spans="1:8" x14ac:dyDescent="0.45">
      <c r="A155" s="122"/>
      <c r="B155" s="126"/>
      <c r="C155" s="126"/>
      <c r="D155" s="126"/>
      <c r="E155" s="126"/>
      <c r="F155" s="126"/>
      <c r="G155" s="122"/>
      <c r="H155" s="122"/>
    </row>
    <row r="156" spans="1:8" x14ac:dyDescent="0.45">
      <c r="A156" s="122"/>
      <c r="B156" s="126"/>
      <c r="C156" s="126"/>
      <c r="D156" s="126"/>
      <c r="E156" s="126"/>
      <c r="F156" s="126"/>
      <c r="G156" s="122"/>
      <c r="H156" s="122"/>
    </row>
    <row r="157" spans="1:8" x14ac:dyDescent="0.45">
      <c r="A157" s="122"/>
      <c r="B157" s="126"/>
      <c r="C157" s="126"/>
      <c r="D157" s="126"/>
      <c r="E157" s="126"/>
      <c r="F157" s="126"/>
      <c r="G157" s="122"/>
      <c r="H157" s="122"/>
    </row>
    <row r="158" spans="1:8" x14ac:dyDescent="0.45">
      <c r="A158" s="122"/>
      <c r="B158" s="126"/>
      <c r="C158" s="126"/>
      <c r="D158" s="126"/>
      <c r="E158" s="126"/>
      <c r="F158" s="126"/>
      <c r="G158" s="122"/>
      <c r="H158" s="122"/>
    </row>
    <row r="159" spans="1:8" x14ac:dyDescent="0.45">
      <c r="A159" s="122"/>
      <c r="B159" s="126"/>
      <c r="C159" s="126"/>
      <c r="D159" s="126"/>
      <c r="E159" s="126"/>
      <c r="F159" s="126"/>
      <c r="G159" s="122"/>
      <c r="H159" s="122"/>
    </row>
    <row r="160" spans="1:8" x14ac:dyDescent="0.45">
      <c r="A160" s="122"/>
      <c r="B160" s="126"/>
      <c r="C160" s="126"/>
      <c r="D160" s="126"/>
      <c r="E160" s="126"/>
      <c r="F160" s="126"/>
      <c r="G160" s="122"/>
      <c r="H160" s="122"/>
    </row>
    <row r="161" spans="1:8" x14ac:dyDescent="0.45">
      <c r="A161" s="122"/>
      <c r="B161" s="126"/>
      <c r="C161" s="126"/>
      <c r="D161" s="126"/>
      <c r="E161" s="126"/>
      <c r="F161" s="126"/>
      <c r="G161" s="122"/>
      <c r="H161" s="122"/>
    </row>
    <row r="162" spans="1:8" x14ac:dyDescent="0.45">
      <c r="A162" s="122"/>
      <c r="B162" s="126"/>
      <c r="C162" s="126"/>
      <c r="D162" s="126"/>
      <c r="E162" s="126"/>
      <c r="F162" s="126"/>
      <c r="G162" s="122"/>
      <c r="H162" s="122"/>
    </row>
    <row r="163" spans="1:8" x14ac:dyDescent="0.45">
      <c r="A163" s="122"/>
      <c r="B163" s="126"/>
      <c r="C163" s="126"/>
      <c r="D163" s="126"/>
      <c r="E163" s="126"/>
      <c r="F163" s="126"/>
      <c r="G163" s="122"/>
      <c r="H163" s="122"/>
    </row>
    <row r="164" spans="1:8" x14ac:dyDescent="0.45">
      <c r="A164" s="122"/>
      <c r="B164" s="126"/>
      <c r="C164" s="126"/>
      <c r="D164" s="126"/>
      <c r="E164" s="126"/>
      <c r="F164" s="126"/>
      <c r="G164" s="122"/>
      <c r="H164" s="122"/>
    </row>
    <row r="165" spans="1:8" x14ac:dyDescent="0.45">
      <c r="A165" s="122"/>
      <c r="B165" s="126"/>
      <c r="C165" s="126"/>
      <c r="D165" s="126"/>
      <c r="E165" s="126"/>
      <c r="F165" s="126"/>
      <c r="G165" s="122"/>
      <c r="H165" s="122"/>
    </row>
    <row r="166" spans="1:8" x14ac:dyDescent="0.45">
      <c r="A166" s="122"/>
      <c r="B166" s="126"/>
      <c r="C166" s="126"/>
      <c r="D166" s="126"/>
      <c r="E166" s="126"/>
      <c r="F166" s="126"/>
      <c r="G166" s="122"/>
      <c r="H166" s="122"/>
    </row>
    <row r="167" spans="1:8" x14ac:dyDescent="0.45">
      <c r="A167" s="122"/>
      <c r="B167" s="126"/>
      <c r="C167" s="126"/>
      <c r="D167" s="126"/>
      <c r="E167" s="126"/>
      <c r="F167" s="126"/>
      <c r="G167" s="122"/>
      <c r="H167" s="122"/>
    </row>
    <row r="168" spans="1:8" x14ac:dyDescent="0.45">
      <c r="A168" s="122"/>
      <c r="B168" s="126"/>
      <c r="C168" s="126"/>
      <c r="D168" s="126"/>
      <c r="E168" s="126"/>
      <c r="F168" s="126"/>
      <c r="G168" s="122"/>
      <c r="H168" s="122"/>
    </row>
    <row r="169" spans="1:8" x14ac:dyDescent="0.45">
      <c r="A169" s="122"/>
      <c r="B169" s="126"/>
      <c r="C169" s="126"/>
      <c r="D169" s="126"/>
      <c r="E169" s="126"/>
      <c r="F169" s="126"/>
      <c r="G169" s="122"/>
      <c r="H169" s="122"/>
    </row>
    <row r="170" spans="1:8" x14ac:dyDescent="0.45">
      <c r="A170" s="122"/>
      <c r="B170" s="126"/>
      <c r="C170" s="126"/>
      <c r="D170" s="126"/>
      <c r="E170" s="126"/>
      <c r="F170" s="126"/>
      <c r="G170" s="122"/>
      <c r="H170" s="122"/>
    </row>
    <row r="171" spans="1:8" x14ac:dyDescent="0.45">
      <c r="A171" s="122"/>
      <c r="B171" s="126"/>
      <c r="C171" s="126"/>
      <c r="D171" s="126"/>
      <c r="E171" s="126"/>
      <c r="F171" s="126"/>
      <c r="G171" s="122"/>
      <c r="H171" s="122"/>
    </row>
    <row r="172" spans="1:8" x14ac:dyDescent="0.45">
      <c r="A172" s="122"/>
      <c r="B172" s="126"/>
      <c r="C172" s="126"/>
      <c r="D172" s="126"/>
      <c r="E172" s="126"/>
      <c r="F172" s="126"/>
      <c r="G172" s="122"/>
      <c r="H172" s="122"/>
    </row>
    <row r="173" spans="1:8" x14ac:dyDescent="0.45">
      <c r="A173" s="122"/>
      <c r="B173" s="126"/>
      <c r="C173" s="126"/>
      <c r="D173" s="126"/>
      <c r="E173" s="126"/>
      <c r="F173" s="126"/>
      <c r="G173" s="122"/>
      <c r="H173" s="122"/>
    </row>
    <row r="174" spans="1:8" x14ac:dyDescent="0.45">
      <c r="A174" s="122"/>
      <c r="B174" s="126"/>
      <c r="C174" s="126"/>
      <c r="D174" s="126"/>
      <c r="E174" s="126"/>
      <c r="F174" s="126"/>
      <c r="G174" s="122"/>
      <c r="H174" s="122"/>
    </row>
    <row r="175" spans="1:8" x14ac:dyDescent="0.45">
      <c r="A175" s="122"/>
      <c r="B175" s="126"/>
      <c r="C175" s="126"/>
      <c r="D175" s="126"/>
      <c r="E175" s="126"/>
      <c r="F175" s="126"/>
      <c r="G175" s="122"/>
      <c r="H175" s="122"/>
    </row>
    <row r="176" spans="1:8" x14ac:dyDescent="0.45">
      <c r="A176" s="122"/>
      <c r="B176" s="126"/>
      <c r="C176" s="126"/>
      <c r="D176" s="126"/>
      <c r="E176" s="126"/>
      <c r="F176" s="126"/>
      <c r="G176" s="122"/>
      <c r="H176" s="122"/>
    </row>
    <row r="177" spans="1:8" x14ac:dyDescent="0.45">
      <c r="A177" s="122"/>
      <c r="B177" s="126"/>
      <c r="C177" s="126"/>
      <c r="D177" s="126"/>
      <c r="E177" s="126"/>
      <c r="F177" s="126"/>
      <c r="G177" s="122"/>
      <c r="H177" s="122"/>
    </row>
    <row r="178" spans="1:8" x14ac:dyDescent="0.45">
      <c r="A178" s="122"/>
      <c r="B178" s="126"/>
      <c r="C178" s="126"/>
      <c r="D178" s="126"/>
      <c r="E178" s="126"/>
      <c r="F178" s="126"/>
      <c r="G178" s="122"/>
      <c r="H178" s="122"/>
    </row>
    <row r="179" spans="1:8" x14ac:dyDescent="0.45">
      <c r="A179" s="122"/>
      <c r="B179" s="126"/>
      <c r="C179" s="126"/>
      <c r="D179" s="126"/>
      <c r="E179" s="126"/>
      <c r="F179" s="126"/>
      <c r="G179" s="122"/>
      <c r="H179" s="122"/>
    </row>
    <row r="180" spans="1:8" x14ac:dyDescent="0.45">
      <c r="A180" s="122"/>
      <c r="B180" s="126"/>
      <c r="C180" s="126"/>
      <c r="D180" s="126"/>
      <c r="E180" s="126"/>
      <c r="F180" s="126"/>
      <c r="G180" s="122"/>
      <c r="H180" s="122"/>
    </row>
    <row r="181" spans="1:8" x14ac:dyDescent="0.45">
      <c r="A181" s="122"/>
      <c r="B181" s="126"/>
      <c r="C181" s="126"/>
      <c r="D181" s="126"/>
      <c r="E181" s="126"/>
      <c r="F181" s="126"/>
      <c r="G181" s="122"/>
      <c r="H181" s="122"/>
    </row>
    <row r="182" spans="1:8" x14ac:dyDescent="0.45">
      <c r="A182" s="122"/>
      <c r="B182" s="126"/>
      <c r="C182" s="126"/>
      <c r="D182" s="126"/>
      <c r="E182" s="126"/>
      <c r="F182" s="126"/>
      <c r="G182" s="122"/>
      <c r="H182" s="122"/>
    </row>
    <row r="183" spans="1:8" x14ac:dyDescent="0.45">
      <c r="A183" s="122"/>
      <c r="B183" s="126"/>
      <c r="C183" s="126"/>
      <c r="D183" s="126"/>
      <c r="E183" s="126"/>
      <c r="F183" s="126"/>
      <c r="G183" s="122"/>
      <c r="H183" s="122"/>
    </row>
    <row r="184" spans="1:8" x14ac:dyDescent="0.45">
      <c r="A184" s="122"/>
      <c r="B184" s="126"/>
      <c r="C184" s="126"/>
      <c r="D184" s="126"/>
      <c r="E184" s="126"/>
      <c r="F184" s="126"/>
      <c r="G184" s="122"/>
      <c r="H184" s="122"/>
    </row>
    <row r="185" spans="1:8" x14ac:dyDescent="0.45">
      <c r="A185" s="122"/>
      <c r="B185" s="126"/>
      <c r="C185" s="126"/>
      <c r="D185" s="126"/>
      <c r="E185" s="126"/>
      <c r="F185" s="126"/>
      <c r="G185" s="122"/>
      <c r="H185" s="122"/>
    </row>
    <row r="186" spans="1:8" x14ac:dyDescent="0.45">
      <c r="A186" s="122"/>
      <c r="B186" s="126"/>
      <c r="C186" s="126"/>
      <c r="D186" s="126"/>
      <c r="E186" s="126"/>
      <c r="F186" s="126"/>
      <c r="G186" s="122"/>
      <c r="H186" s="122"/>
    </row>
    <row r="187" spans="1:8" x14ac:dyDescent="0.45">
      <c r="A187" s="122"/>
      <c r="B187" s="126"/>
      <c r="C187" s="126"/>
      <c r="D187" s="126"/>
      <c r="E187" s="126"/>
      <c r="F187" s="126"/>
      <c r="G187" s="122"/>
      <c r="H187" s="122"/>
    </row>
    <row r="188" spans="1:8" x14ac:dyDescent="0.45">
      <c r="A188" s="122"/>
      <c r="B188" s="126"/>
      <c r="C188" s="126"/>
      <c r="D188" s="126"/>
      <c r="E188" s="126"/>
      <c r="F188" s="126"/>
      <c r="G188" s="122"/>
      <c r="H188" s="122"/>
    </row>
    <row r="189" spans="1:8" x14ac:dyDescent="0.45">
      <c r="A189" s="122"/>
      <c r="B189" s="126"/>
      <c r="C189" s="126"/>
      <c r="D189" s="126"/>
      <c r="E189" s="126"/>
      <c r="F189" s="126"/>
      <c r="G189" s="122"/>
      <c r="H189" s="122"/>
    </row>
    <row r="190" spans="1:8" x14ac:dyDescent="0.45">
      <c r="A190" s="122"/>
      <c r="B190" s="126"/>
      <c r="C190" s="126"/>
      <c r="D190" s="126"/>
      <c r="E190" s="126"/>
      <c r="F190" s="126"/>
      <c r="G190" s="122"/>
      <c r="H190" s="122"/>
    </row>
    <row r="191" spans="1:8" x14ac:dyDescent="0.45">
      <c r="A191" s="122"/>
      <c r="B191" s="126"/>
      <c r="C191" s="126"/>
      <c r="D191" s="126"/>
      <c r="E191" s="126"/>
      <c r="F191" s="126"/>
      <c r="G191" s="122"/>
      <c r="H191" s="122"/>
    </row>
    <row r="192" spans="1:8" x14ac:dyDescent="0.45">
      <c r="A192" s="122"/>
      <c r="B192" s="126"/>
      <c r="C192" s="126"/>
      <c r="D192" s="126"/>
      <c r="E192" s="126"/>
      <c r="F192" s="126"/>
      <c r="G192" s="122"/>
      <c r="H192" s="122"/>
    </row>
    <row r="193" spans="1:8" x14ac:dyDescent="0.45">
      <c r="A193" s="122"/>
      <c r="B193" s="126"/>
      <c r="C193" s="126"/>
      <c r="D193" s="126"/>
      <c r="E193" s="126"/>
      <c r="F193" s="126"/>
      <c r="G193" s="122"/>
      <c r="H193" s="122"/>
    </row>
    <row r="194" spans="1:8" x14ac:dyDescent="0.45">
      <c r="A194" s="122"/>
      <c r="B194" s="126"/>
      <c r="C194" s="126"/>
      <c r="D194" s="126"/>
      <c r="E194" s="126"/>
      <c r="F194" s="126"/>
      <c r="G194" s="122"/>
      <c r="H194" s="122"/>
    </row>
    <row r="195" spans="1:8" x14ac:dyDescent="0.45">
      <c r="A195" s="122"/>
      <c r="B195" s="126"/>
      <c r="C195" s="126"/>
      <c r="D195" s="126"/>
      <c r="E195" s="126"/>
      <c r="F195" s="126"/>
      <c r="G195" s="122"/>
      <c r="H195" s="122"/>
    </row>
    <row r="196" spans="1:8" x14ac:dyDescent="0.45">
      <c r="A196" s="122"/>
      <c r="B196" s="126"/>
      <c r="C196" s="126"/>
      <c r="D196" s="126"/>
      <c r="E196" s="126"/>
      <c r="F196" s="126"/>
      <c r="G196" s="122"/>
      <c r="H196" s="122"/>
    </row>
    <row r="197" spans="1:8" x14ac:dyDescent="0.45">
      <c r="A197" s="122"/>
      <c r="B197" s="126"/>
      <c r="C197" s="126"/>
      <c r="D197" s="126"/>
      <c r="E197" s="126"/>
      <c r="F197" s="126"/>
      <c r="G197" s="122"/>
      <c r="H197" s="122"/>
    </row>
    <row r="198" spans="1:8" x14ac:dyDescent="0.45">
      <c r="A198" s="122"/>
      <c r="B198" s="126"/>
      <c r="C198" s="126"/>
      <c r="D198" s="126"/>
      <c r="E198" s="126"/>
      <c r="F198" s="126"/>
      <c r="G198" s="122"/>
      <c r="H198" s="122"/>
    </row>
    <row r="199" spans="1:8" x14ac:dyDescent="0.45">
      <c r="A199" s="122"/>
      <c r="B199" s="126"/>
      <c r="C199" s="126"/>
      <c r="D199" s="126"/>
      <c r="E199" s="126"/>
      <c r="F199" s="126"/>
      <c r="G199" s="122"/>
      <c r="H199" s="122"/>
    </row>
    <row r="200" spans="1:8" x14ac:dyDescent="0.45">
      <c r="A200" s="122"/>
      <c r="B200" s="126"/>
      <c r="C200" s="126"/>
      <c r="D200" s="126"/>
      <c r="E200" s="126"/>
      <c r="F200" s="126"/>
      <c r="G200" s="122"/>
      <c r="H200" s="122"/>
    </row>
    <row r="201" spans="1:8" x14ac:dyDescent="0.45">
      <c r="A201" s="122"/>
      <c r="B201" s="126"/>
      <c r="C201" s="126"/>
      <c r="D201" s="126"/>
      <c r="E201" s="126"/>
      <c r="F201" s="126"/>
      <c r="G201" s="122"/>
      <c r="H201" s="122"/>
    </row>
    <row r="202" spans="1:8" x14ac:dyDescent="0.45">
      <c r="A202" s="122"/>
      <c r="B202" s="126"/>
      <c r="C202" s="126"/>
      <c r="D202" s="126"/>
      <c r="E202" s="126"/>
      <c r="F202" s="126"/>
      <c r="G202" s="122"/>
      <c r="H202" s="122"/>
    </row>
    <row r="203" spans="1:8" x14ac:dyDescent="0.45">
      <c r="A203" s="122"/>
      <c r="B203" s="126"/>
      <c r="C203" s="126"/>
      <c r="D203" s="126"/>
      <c r="E203" s="126"/>
      <c r="F203" s="126"/>
      <c r="G203" s="122"/>
      <c r="H203" s="122"/>
    </row>
    <row r="204" spans="1:8" x14ac:dyDescent="0.45">
      <c r="A204" s="122"/>
      <c r="B204" s="126"/>
      <c r="C204" s="126"/>
      <c r="D204" s="126"/>
      <c r="E204" s="126"/>
      <c r="F204" s="126"/>
      <c r="G204" s="122"/>
      <c r="H204" s="122"/>
    </row>
    <row r="205" spans="1:8" x14ac:dyDescent="0.45">
      <c r="A205" s="122"/>
      <c r="B205" s="126"/>
      <c r="C205" s="126"/>
      <c r="D205" s="126"/>
      <c r="E205" s="126"/>
      <c r="F205" s="126"/>
      <c r="G205" s="122"/>
      <c r="H205" s="122"/>
    </row>
    <row r="206" spans="1:8" x14ac:dyDescent="0.45">
      <c r="A206" s="122"/>
      <c r="B206" s="126"/>
      <c r="C206" s="126"/>
      <c r="D206" s="126"/>
      <c r="E206" s="126"/>
      <c r="F206" s="126"/>
      <c r="G206" s="122"/>
      <c r="H206" s="122"/>
    </row>
    <row r="207" spans="1:8" x14ac:dyDescent="0.45">
      <c r="A207" s="122"/>
      <c r="B207" s="126"/>
      <c r="C207" s="126"/>
      <c r="D207" s="126"/>
      <c r="E207" s="126"/>
      <c r="F207" s="126"/>
      <c r="G207" s="122"/>
      <c r="H207" s="122"/>
    </row>
    <row r="208" spans="1:8" x14ac:dyDescent="0.45">
      <c r="A208" s="122"/>
      <c r="B208" s="126"/>
      <c r="C208" s="126"/>
      <c r="D208" s="126"/>
      <c r="E208" s="126"/>
      <c r="F208" s="126"/>
      <c r="G208" s="122"/>
      <c r="H208" s="122"/>
    </row>
    <row r="209" spans="1:8" x14ac:dyDescent="0.45">
      <c r="A209" s="122"/>
      <c r="B209" s="126"/>
      <c r="C209" s="126"/>
      <c r="D209" s="126"/>
      <c r="E209" s="126"/>
      <c r="F209" s="126"/>
      <c r="G209" s="122"/>
      <c r="H209" s="122"/>
    </row>
    <row r="210" spans="1:8" x14ac:dyDescent="0.45">
      <c r="A210" s="122"/>
      <c r="B210" s="126"/>
      <c r="C210" s="126"/>
      <c r="D210" s="126"/>
      <c r="E210" s="126"/>
      <c r="F210" s="126"/>
      <c r="G210" s="122"/>
      <c r="H210" s="122"/>
    </row>
    <row r="211" spans="1:8" x14ac:dyDescent="0.45">
      <c r="A211" s="122"/>
      <c r="B211" s="126"/>
      <c r="C211" s="126"/>
      <c r="D211" s="126"/>
      <c r="E211" s="126"/>
      <c r="F211" s="126"/>
      <c r="G211" s="122"/>
      <c r="H211" s="122"/>
    </row>
    <row r="212" spans="1:8" x14ac:dyDescent="0.45">
      <c r="A212" s="122"/>
      <c r="B212" s="126"/>
      <c r="C212" s="126"/>
      <c r="D212" s="126"/>
      <c r="E212" s="126"/>
      <c r="F212" s="126"/>
      <c r="G212" s="122"/>
      <c r="H212" s="122"/>
    </row>
    <row r="213" spans="1:8" x14ac:dyDescent="0.45">
      <c r="A213" s="122"/>
      <c r="B213" s="126"/>
      <c r="C213" s="126"/>
      <c r="D213" s="126"/>
      <c r="E213" s="126"/>
      <c r="F213" s="126"/>
      <c r="G213" s="122"/>
      <c r="H213" s="122"/>
    </row>
    <row r="214" spans="1:8" x14ac:dyDescent="0.45">
      <c r="A214" s="122"/>
      <c r="B214" s="126"/>
      <c r="C214" s="126"/>
      <c r="D214" s="126"/>
      <c r="E214" s="126"/>
      <c r="F214" s="126"/>
      <c r="G214" s="122"/>
      <c r="H214" s="122"/>
    </row>
    <row r="215" spans="1:8" x14ac:dyDescent="0.45">
      <c r="A215" s="122"/>
      <c r="B215" s="126"/>
      <c r="C215" s="126"/>
      <c r="D215" s="126"/>
      <c r="E215" s="126"/>
      <c r="F215" s="126"/>
      <c r="G215" s="122"/>
      <c r="H215" s="122"/>
    </row>
    <row r="216" spans="1:8" x14ac:dyDescent="0.45">
      <c r="A216" s="122"/>
      <c r="B216" s="126"/>
      <c r="C216" s="126"/>
      <c r="D216" s="126"/>
      <c r="E216" s="126"/>
      <c r="F216" s="126"/>
      <c r="G216" s="122"/>
      <c r="H216" s="122"/>
    </row>
    <row r="217" spans="1:8" x14ac:dyDescent="0.45">
      <c r="A217" s="122"/>
      <c r="B217" s="126"/>
      <c r="C217" s="126"/>
      <c r="D217" s="126"/>
      <c r="E217" s="126"/>
      <c r="F217" s="126"/>
      <c r="G217" s="122"/>
      <c r="H217" s="122"/>
    </row>
    <row r="218" spans="1:8" x14ac:dyDescent="0.45">
      <c r="A218" s="122"/>
      <c r="B218" s="126"/>
      <c r="C218" s="126"/>
      <c r="D218" s="126"/>
      <c r="E218" s="126"/>
      <c r="F218" s="126"/>
      <c r="G218" s="122"/>
      <c r="H218" s="122"/>
    </row>
    <row r="219" spans="1:8" x14ac:dyDescent="0.45">
      <c r="A219" s="122"/>
      <c r="B219" s="126"/>
      <c r="C219" s="126"/>
      <c r="D219" s="126"/>
      <c r="E219" s="126"/>
      <c r="F219" s="126"/>
      <c r="G219" s="122"/>
      <c r="H219" s="122"/>
    </row>
    <row r="220" spans="1:8" x14ac:dyDescent="0.45">
      <c r="A220" s="122"/>
      <c r="B220" s="126"/>
      <c r="C220" s="126"/>
      <c r="D220" s="126"/>
      <c r="E220" s="126"/>
      <c r="F220" s="126"/>
      <c r="G220" s="122"/>
      <c r="H220" s="122"/>
    </row>
    <row r="221" spans="1:8" x14ac:dyDescent="0.45">
      <c r="A221" s="122"/>
      <c r="B221" s="126"/>
      <c r="C221" s="126"/>
      <c r="D221" s="126"/>
      <c r="E221" s="126"/>
      <c r="F221" s="126"/>
      <c r="G221" s="122"/>
      <c r="H221" s="122"/>
    </row>
    <row r="222" spans="1:8" x14ac:dyDescent="0.45">
      <c r="A222" s="122"/>
      <c r="B222" s="126"/>
      <c r="C222" s="126"/>
      <c r="D222" s="126"/>
      <c r="E222" s="126"/>
      <c r="F222" s="126"/>
      <c r="G222" s="122"/>
      <c r="H222" s="122"/>
    </row>
    <row r="223" spans="1:8" x14ac:dyDescent="0.45">
      <c r="A223" s="122"/>
      <c r="B223" s="126"/>
      <c r="C223" s="126"/>
      <c r="D223" s="126"/>
      <c r="E223" s="126"/>
      <c r="F223" s="126"/>
      <c r="G223" s="122"/>
      <c r="H223" s="122"/>
    </row>
    <row r="224" spans="1:8" x14ac:dyDescent="0.45">
      <c r="A224" s="122"/>
      <c r="B224" s="126"/>
      <c r="C224" s="126"/>
      <c r="D224" s="126"/>
      <c r="E224" s="126"/>
      <c r="F224" s="126"/>
      <c r="G224" s="122"/>
      <c r="H224" s="122"/>
    </row>
    <row r="225" spans="1:8" x14ac:dyDescent="0.45">
      <c r="A225" s="122"/>
      <c r="B225" s="126"/>
      <c r="C225" s="126"/>
      <c r="D225" s="126"/>
      <c r="E225" s="126"/>
      <c r="F225" s="126"/>
      <c r="G225" s="122"/>
      <c r="H225" s="122"/>
    </row>
    <row r="226" spans="1:8" x14ac:dyDescent="0.45">
      <c r="A226" s="122"/>
      <c r="B226" s="126"/>
      <c r="C226" s="126"/>
      <c r="D226" s="126"/>
      <c r="E226" s="126"/>
      <c r="F226" s="126"/>
      <c r="G226" s="122"/>
      <c r="H226" s="122"/>
    </row>
    <row r="227" spans="1:8" x14ac:dyDescent="0.45">
      <c r="A227" s="122"/>
      <c r="B227" s="126"/>
      <c r="C227" s="126"/>
      <c r="D227" s="126"/>
      <c r="E227" s="126"/>
      <c r="F227" s="126"/>
      <c r="G227" s="122"/>
      <c r="H227" s="122"/>
    </row>
    <row r="228" spans="1:8" x14ac:dyDescent="0.45">
      <c r="A228" s="122"/>
      <c r="B228" s="126"/>
      <c r="C228" s="126"/>
      <c r="D228" s="126"/>
      <c r="E228" s="126"/>
      <c r="F228" s="126"/>
      <c r="G228" s="122"/>
      <c r="H228" s="122"/>
    </row>
    <row r="229" spans="1:8" x14ac:dyDescent="0.45">
      <c r="A229" s="122"/>
      <c r="B229" s="126"/>
      <c r="C229" s="126"/>
      <c r="D229" s="126"/>
      <c r="E229" s="126"/>
      <c r="F229" s="126"/>
      <c r="G229" s="122"/>
      <c r="H229" s="122"/>
    </row>
    <row r="230" spans="1:8" x14ac:dyDescent="0.45">
      <c r="A230" s="122"/>
      <c r="B230" s="126"/>
      <c r="C230" s="126"/>
      <c r="D230" s="126"/>
      <c r="E230" s="126"/>
      <c r="F230" s="126"/>
      <c r="G230" s="122"/>
      <c r="H230" s="122"/>
    </row>
    <row r="231" spans="1:8" x14ac:dyDescent="0.45">
      <c r="A231" s="122"/>
      <c r="B231" s="126"/>
      <c r="C231" s="126"/>
      <c r="D231" s="126"/>
      <c r="E231" s="126"/>
      <c r="F231" s="126"/>
      <c r="G231" s="122"/>
      <c r="H231" s="122"/>
    </row>
    <row r="232" spans="1:8" x14ac:dyDescent="0.45">
      <c r="A232" s="122"/>
      <c r="B232" s="126"/>
      <c r="C232" s="126"/>
      <c r="D232" s="126"/>
      <c r="E232" s="126"/>
      <c r="F232" s="126"/>
      <c r="G232" s="122"/>
      <c r="H232" s="122"/>
    </row>
    <row r="233" spans="1:8" x14ac:dyDescent="0.45">
      <c r="A233" s="122"/>
      <c r="B233" s="126"/>
      <c r="C233" s="126"/>
      <c r="D233" s="126"/>
      <c r="E233" s="126"/>
      <c r="F233" s="126"/>
      <c r="G233" s="122"/>
      <c r="H233" s="122"/>
    </row>
    <row r="234" spans="1:8" x14ac:dyDescent="0.45">
      <c r="A234" s="122"/>
      <c r="B234" s="126"/>
      <c r="C234" s="126"/>
      <c r="D234" s="126"/>
      <c r="E234" s="126"/>
      <c r="F234" s="126"/>
      <c r="G234" s="122"/>
      <c r="H234" s="122"/>
    </row>
    <row r="235" spans="1:8" x14ac:dyDescent="0.45">
      <c r="A235" s="122"/>
      <c r="B235" s="126"/>
      <c r="C235" s="126"/>
      <c r="D235" s="126"/>
      <c r="E235" s="126"/>
      <c r="F235" s="126"/>
      <c r="G235" s="122"/>
      <c r="H235" s="122"/>
    </row>
    <row r="236" spans="1:8" x14ac:dyDescent="0.45">
      <c r="A236" s="122"/>
      <c r="B236" s="126"/>
      <c r="C236" s="126"/>
      <c r="D236" s="126"/>
      <c r="E236" s="126"/>
      <c r="F236" s="126"/>
      <c r="G236" s="122"/>
      <c r="H236" s="122"/>
    </row>
    <row r="237" spans="1:8" x14ac:dyDescent="0.45">
      <c r="A237" s="122"/>
      <c r="B237" s="126"/>
      <c r="C237" s="126"/>
      <c r="D237" s="126"/>
      <c r="E237" s="126"/>
      <c r="F237" s="126"/>
      <c r="G237" s="122"/>
      <c r="H237" s="122"/>
    </row>
    <row r="238" spans="1:8" x14ac:dyDescent="0.45">
      <c r="A238" s="122"/>
      <c r="B238" s="126"/>
      <c r="C238" s="126"/>
      <c r="D238" s="126"/>
      <c r="E238" s="126"/>
      <c r="F238" s="126"/>
      <c r="G238" s="122"/>
      <c r="H238" s="122"/>
    </row>
    <row r="239" spans="1:8" x14ac:dyDescent="0.45">
      <c r="A239" s="122"/>
      <c r="B239" s="126"/>
      <c r="C239" s="126"/>
      <c r="D239" s="126"/>
      <c r="E239" s="126"/>
      <c r="F239" s="126"/>
      <c r="G239" s="122"/>
      <c r="H239" s="122"/>
    </row>
    <row r="240" spans="1:8" x14ac:dyDescent="0.45">
      <c r="A240" s="122"/>
      <c r="B240" s="126"/>
      <c r="C240" s="126"/>
      <c r="D240" s="126"/>
      <c r="E240" s="126"/>
      <c r="F240" s="126"/>
      <c r="G240" s="122"/>
      <c r="H240" s="122"/>
    </row>
    <row r="241" spans="1:8" x14ac:dyDescent="0.45">
      <c r="A241" s="122"/>
      <c r="B241" s="126"/>
      <c r="C241" s="126"/>
      <c r="D241" s="126"/>
      <c r="E241" s="126"/>
      <c r="F241" s="126"/>
      <c r="G241" s="122"/>
      <c r="H241" s="122"/>
    </row>
    <row r="242" spans="1:8" x14ac:dyDescent="0.45">
      <c r="A242" s="122"/>
      <c r="B242" s="126"/>
      <c r="C242" s="126"/>
      <c r="D242" s="126"/>
      <c r="E242" s="126"/>
      <c r="F242" s="126"/>
      <c r="G242" s="122"/>
      <c r="H242" s="122"/>
    </row>
    <row r="243" spans="1:8" x14ac:dyDescent="0.45">
      <c r="A243" s="122"/>
      <c r="B243" s="126"/>
      <c r="C243" s="126"/>
      <c r="D243" s="126"/>
      <c r="E243" s="126"/>
      <c r="F243" s="126"/>
      <c r="G243" s="122"/>
      <c r="H243" s="122"/>
    </row>
    <row r="244" spans="1:8" x14ac:dyDescent="0.45">
      <c r="A244" s="122"/>
      <c r="B244" s="126"/>
      <c r="C244" s="126"/>
      <c r="D244" s="126"/>
      <c r="E244" s="126"/>
      <c r="F244" s="126"/>
      <c r="G244" s="122"/>
      <c r="H244" s="122"/>
    </row>
    <row r="245" spans="1:8" x14ac:dyDescent="0.45">
      <c r="A245" s="122"/>
      <c r="B245" s="126"/>
      <c r="C245" s="126"/>
      <c r="D245" s="126"/>
      <c r="E245" s="126"/>
      <c r="F245" s="126"/>
      <c r="G245" s="122"/>
      <c r="H245" s="122"/>
    </row>
    <row r="246" spans="1:8" x14ac:dyDescent="0.45">
      <c r="A246" s="122"/>
      <c r="B246" s="126"/>
      <c r="C246" s="126"/>
      <c r="D246" s="126"/>
      <c r="E246" s="126"/>
      <c r="F246" s="126"/>
      <c r="G246" s="122"/>
      <c r="H246" s="122"/>
    </row>
    <row r="247" spans="1:8" x14ac:dyDescent="0.45">
      <c r="A247" s="122"/>
      <c r="B247" s="126"/>
      <c r="C247" s="126"/>
      <c r="D247" s="126"/>
      <c r="E247" s="126"/>
      <c r="F247" s="126"/>
      <c r="G247" s="122"/>
      <c r="H247" s="122"/>
    </row>
    <row r="248" spans="1:8" x14ac:dyDescent="0.45">
      <c r="A248" s="122"/>
      <c r="B248" s="126"/>
      <c r="C248" s="126"/>
      <c r="D248" s="126"/>
      <c r="E248" s="126"/>
      <c r="F248" s="126"/>
      <c r="G248" s="122"/>
      <c r="H248" s="122"/>
    </row>
    <row r="249" spans="1:8" x14ac:dyDescent="0.45">
      <c r="A249" s="122"/>
      <c r="B249" s="126"/>
      <c r="C249" s="126"/>
      <c r="D249" s="126"/>
      <c r="E249" s="126"/>
      <c r="F249" s="126"/>
      <c r="G249" s="122"/>
      <c r="H249" s="122"/>
    </row>
    <row r="250" spans="1:8" x14ac:dyDescent="0.45">
      <c r="A250" s="122"/>
      <c r="B250" s="126"/>
      <c r="C250" s="126"/>
      <c r="D250" s="126"/>
      <c r="E250" s="126"/>
      <c r="F250" s="126"/>
      <c r="G250" s="122"/>
      <c r="H250" s="122"/>
    </row>
    <row r="251" spans="1:8" x14ac:dyDescent="0.45">
      <c r="A251" s="122"/>
      <c r="B251" s="126"/>
      <c r="C251" s="126"/>
      <c r="D251" s="126"/>
      <c r="E251" s="126"/>
      <c r="F251" s="126"/>
      <c r="G251" s="122"/>
      <c r="H251" s="122"/>
    </row>
    <row r="252" spans="1:8" x14ac:dyDescent="0.45">
      <c r="A252" s="122"/>
      <c r="B252" s="126"/>
      <c r="C252" s="126"/>
      <c r="D252" s="126"/>
      <c r="E252" s="126"/>
      <c r="F252" s="126"/>
      <c r="G252" s="122"/>
      <c r="H252" s="122"/>
    </row>
    <row r="253" spans="1:8" x14ac:dyDescent="0.45">
      <c r="A253" s="122"/>
      <c r="B253" s="126"/>
      <c r="C253" s="126"/>
      <c r="D253" s="126"/>
      <c r="E253" s="126"/>
      <c r="F253" s="126"/>
      <c r="G253" s="122"/>
      <c r="H253" s="122"/>
    </row>
    <row r="254" spans="1:8" x14ac:dyDescent="0.45">
      <c r="A254" s="122"/>
      <c r="B254" s="126"/>
      <c r="C254" s="126"/>
      <c r="D254" s="126"/>
      <c r="E254" s="126"/>
      <c r="F254" s="126"/>
      <c r="G254" s="122"/>
      <c r="H254" s="122"/>
    </row>
    <row r="255" spans="1:8" x14ac:dyDescent="0.45">
      <c r="A255" s="122"/>
      <c r="B255" s="126"/>
      <c r="C255" s="126"/>
      <c r="D255" s="126"/>
      <c r="E255" s="126"/>
      <c r="F255" s="126"/>
      <c r="G255" s="122"/>
      <c r="H255" s="122"/>
    </row>
    <row r="256" spans="1:8" x14ac:dyDescent="0.45">
      <c r="A256" s="122"/>
      <c r="B256" s="126"/>
      <c r="C256" s="126"/>
      <c r="D256" s="126"/>
      <c r="E256" s="126"/>
      <c r="F256" s="126"/>
      <c r="G256" s="122"/>
      <c r="H256" s="122"/>
    </row>
    <row r="257" spans="1:8" x14ac:dyDescent="0.45">
      <c r="A257" s="122"/>
      <c r="B257" s="126"/>
      <c r="C257" s="126"/>
      <c r="D257" s="126"/>
      <c r="E257" s="126"/>
      <c r="F257" s="126"/>
      <c r="G257" s="122"/>
      <c r="H257" s="122"/>
    </row>
    <row r="258" spans="1:8" x14ac:dyDescent="0.45">
      <c r="A258" s="122"/>
      <c r="B258" s="126"/>
      <c r="C258" s="126"/>
      <c r="D258" s="126"/>
      <c r="E258" s="126"/>
      <c r="F258" s="126"/>
      <c r="G258" s="122"/>
      <c r="H258" s="122"/>
    </row>
    <row r="259" spans="1:8" x14ac:dyDescent="0.45">
      <c r="A259" s="122"/>
      <c r="B259" s="126"/>
      <c r="C259" s="126"/>
      <c r="D259" s="126"/>
      <c r="E259" s="126"/>
      <c r="F259" s="126"/>
      <c r="G259" s="122"/>
      <c r="H259" s="122"/>
    </row>
    <row r="260" spans="1:8" x14ac:dyDescent="0.45">
      <c r="A260" s="122"/>
      <c r="B260" s="126"/>
      <c r="C260" s="126"/>
      <c r="D260" s="126"/>
      <c r="E260" s="126"/>
      <c r="F260" s="126"/>
      <c r="G260" s="122"/>
      <c r="H260" s="122"/>
    </row>
    <row r="261" spans="1:8" x14ac:dyDescent="0.45">
      <c r="A261" s="122"/>
      <c r="B261" s="126"/>
      <c r="C261" s="126"/>
      <c r="D261" s="126"/>
      <c r="E261" s="126"/>
      <c r="F261" s="126"/>
      <c r="G261" s="122"/>
      <c r="H261" s="122"/>
    </row>
    <row r="262" spans="1:8" x14ac:dyDescent="0.45">
      <c r="A262" s="122"/>
      <c r="B262" s="126"/>
      <c r="C262" s="126"/>
      <c r="D262" s="126"/>
      <c r="E262" s="126"/>
      <c r="F262" s="126"/>
      <c r="G262" s="122"/>
      <c r="H262" s="122"/>
    </row>
    <row r="263" spans="1:8" x14ac:dyDescent="0.45">
      <c r="A263" s="122"/>
      <c r="B263" s="126"/>
      <c r="C263" s="126"/>
      <c r="D263" s="126"/>
      <c r="E263" s="126"/>
      <c r="F263" s="126"/>
      <c r="G263" s="122"/>
      <c r="H263" s="122"/>
    </row>
    <row r="264" spans="1:8" x14ac:dyDescent="0.45">
      <c r="A264" s="122"/>
      <c r="B264" s="126"/>
      <c r="C264" s="126"/>
      <c r="D264" s="126"/>
      <c r="E264" s="126"/>
      <c r="F264" s="126"/>
      <c r="G264" s="122"/>
      <c r="H264" s="122"/>
    </row>
    <row r="265" spans="1:8" x14ac:dyDescent="0.45">
      <c r="A265" s="122"/>
      <c r="B265" s="126"/>
      <c r="C265" s="126"/>
      <c r="D265" s="126"/>
      <c r="E265" s="126"/>
      <c r="F265" s="126"/>
      <c r="G265" s="122"/>
      <c r="H265" s="122"/>
    </row>
    <row r="266" spans="1:8" x14ac:dyDescent="0.45">
      <c r="A266" s="122"/>
      <c r="B266" s="126"/>
      <c r="C266" s="126"/>
      <c r="D266" s="126"/>
      <c r="E266" s="126"/>
      <c r="F266" s="126"/>
      <c r="G266" s="122"/>
      <c r="H266" s="122"/>
    </row>
    <row r="267" spans="1:8" x14ac:dyDescent="0.45">
      <c r="A267" s="122"/>
      <c r="B267" s="126"/>
      <c r="C267" s="126"/>
      <c r="D267" s="126"/>
      <c r="E267" s="126"/>
      <c r="F267" s="126"/>
      <c r="G267" s="122"/>
      <c r="H267" s="122"/>
    </row>
    <row r="268" spans="1:8" x14ac:dyDescent="0.45">
      <c r="A268" s="122"/>
      <c r="B268" s="126"/>
      <c r="C268" s="126"/>
      <c r="D268" s="126"/>
      <c r="E268" s="126"/>
      <c r="F268" s="126"/>
      <c r="G268" s="122"/>
      <c r="H268" s="122"/>
    </row>
    <row r="269" spans="1:8" x14ac:dyDescent="0.45">
      <c r="A269" s="122"/>
      <c r="B269" s="126"/>
      <c r="C269" s="126"/>
      <c r="D269" s="126"/>
      <c r="E269" s="126"/>
      <c r="F269" s="126"/>
      <c r="G269" s="122"/>
      <c r="H269" s="122"/>
    </row>
    <row r="270" spans="1:8" x14ac:dyDescent="0.45">
      <c r="A270" s="122"/>
      <c r="B270" s="126"/>
      <c r="C270" s="126"/>
      <c r="D270" s="126"/>
      <c r="E270" s="126"/>
      <c r="F270" s="126"/>
      <c r="G270" s="122"/>
      <c r="H270" s="122"/>
    </row>
    <row r="271" spans="1:8" x14ac:dyDescent="0.45">
      <c r="A271" s="122"/>
      <c r="B271" s="126"/>
      <c r="C271" s="126"/>
      <c r="D271" s="126"/>
      <c r="E271" s="126"/>
      <c r="F271" s="126"/>
      <c r="G271" s="122"/>
      <c r="H271" s="122"/>
    </row>
    <row r="272" spans="1:8" x14ac:dyDescent="0.45">
      <c r="A272" s="122"/>
      <c r="B272" s="126"/>
      <c r="C272" s="126"/>
      <c r="D272" s="126"/>
      <c r="E272" s="126"/>
      <c r="F272" s="126"/>
      <c r="G272" s="122"/>
      <c r="H272" s="122"/>
    </row>
    <row r="273" spans="1:8" x14ac:dyDescent="0.45">
      <c r="A273" s="122"/>
      <c r="B273" s="126"/>
      <c r="C273" s="126"/>
      <c r="D273" s="126"/>
      <c r="E273" s="126"/>
      <c r="F273" s="126"/>
      <c r="G273" s="122"/>
      <c r="H273" s="122"/>
    </row>
    <row r="274" spans="1:8" x14ac:dyDescent="0.45">
      <c r="A274" s="122"/>
      <c r="B274" s="126"/>
      <c r="C274" s="126"/>
      <c r="D274" s="126"/>
      <c r="E274" s="126"/>
      <c r="F274" s="126"/>
      <c r="G274" s="122"/>
      <c r="H274" s="122"/>
    </row>
    <row r="275" spans="1:8" x14ac:dyDescent="0.45">
      <c r="A275" s="122"/>
      <c r="B275" s="126"/>
      <c r="C275" s="126"/>
      <c r="D275" s="126"/>
      <c r="E275" s="126"/>
      <c r="F275" s="126"/>
      <c r="G275" s="122"/>
      <c r="H275" s="122"/>
    </row>
    <row r="276" spans="1:8" x14ac:dyDescent="0.45">
      <c r="A276" s="122"/>
      <c r="B276" s="126"/>
      <c r="C276" s="126"/>
      <c r="D276" s="126"/>
      <c r="E276" s="126"/>
      <c r="F276" s="126"/>
      <c r="G276" s="122"/>
      <c r="H276" s="122"/>
    </row>
    <row r="277" spans="1:8" x14ac:dyDescent="0.45">
      <c r="A277" s="122"/>
      <c r="B277" s="126"/>
      <c r="C277" s="126"/>
      <c r="D277" s="126"/>
      <c r="E277" s="126"/>
      <c r="F277" s="126"/>
      <c r="G277" s="122"/>
      <c r="H277" s="122"/>
    </row>
    <row r="278" spans="1:8" x14ac:dyDescent="0.45">
      <c r="A278" s="122"/>
      <c r="B278" s="126"/>
      <c r="C278" s="126"/>
      <c r="D278" s="126"/>
      <c r="E278" s="126"/>
      <c r="F278" s="126"/>
      <c r="G278" s="122"/>
      <c r="H278" s="122"/>
    </row>
    <row r="279" spans="1:8" x14ac:dyDescent="0.45">
      <c r="A279" s="122"/>
      <c r="B279" s="126"/>
      <c r="C279" s="126"/>
      <c r="D279" s="126"/>
      <c r="E279" s="126"/>
      <c r="F279" s="126"/>
      <c r="G279" s="122"/>
      <c r="H279" s="122"/>
    </row>
    <row r="280" spans="1:8" x14ac:dyDescent="0.45">
      <c r="A280" s="122"/>
      <c r="B280" s="126"/>
      <c r="C280" s="126"/>
      <c r="D280" s="126"/>
      <c r="E280" s="126"/>
      <c r="F280" s="126"/>
      <c r="G280" s="122"/>
      <c r="H280" s="122"/>
    </row>
    <row r="281" spans="1:8" x14ac:dyDescent="0.45">
      <c r="A281" s="122"/>
      <c r="B281" s="126"/>
      <c r="C281" s="126"/>
      <c r="D281" s="126"/>
      <c r="E281" s="126"/>
      <c r="F281" s="126"/>
      <c r="G281" s="122"/>
      <c r="H281" s="122"/>
    </row>
    <row r="282" spans="1:8" x14ac:dyDescent="0.45">
      <c r="A282" s="122"/>
      <c r="B282" s="126"/>
      <c r="C282" s="126"/>
      <c r="D282" s="126"/>
      <c r="E282" s="126"/>
      <c r="F282" s="126"/>
      <c r="G282" s="122"/>
      <c r="H282" s="122"/>
    </row>
    <row r="283" spans="1:8" x14ac:dyDescent="0.45">
      <c r="A283" s="122"/>
      <c r="B283" s="126"/>
      <c r="C283" s="126"/>
      <c r="D283" s="126"/>
      <c r="E283" s="126"/>
      <c r="F283" s="126"/>
      <c r="G283" s="122"/>
      <c r="H283" s="122"/>
    </row>
    <row r="284" spans="1:8" x14ac:dyDescent="0.45">
      <c r="A284" s="122"/>
      <c r="B284" s="126"/>
      <c r="C284" s="126"/>
      <c r="D284" s="126"/>
      <c r="E284" s="126"/>
      <c r="F284" s="126"/>
      <c r="G284" s="122"/>
      <c r="H284" s="122"/>
    </row>
    <row r="285" spans="1:8" x14ac:dyDescent="0.45">
      <c r="A285" s="122"/>
      <c r="B285" s="126"/>
      <c r="C285" s="126"/>
      <c r="D285" s="126"/>
      <c r="E285" s="126"/>
      <c r="F285" s="126"/>
      <c r="G285" s="122"/>
      <c r="H285" s="122"/>
    </row>
    <row r="286" spans="1:8" x14ac:dyDescent="0.45">
      <c r="A286" s="122"/>
      <c r="B286" s="126"/>
      <c r="C286" s="126"/>
      <c r="D286" s="126"/>
      <c r="E286" s="126"/>
      <c r="F286" s="126"/>
      <c r="G286" s="122"/>
      <c r="H286" s="122"/>
    </row>
    <row r="287" spans="1:8" x14ac:dyDescent="0.45">
      <c r="A287" s="122"/>
      <c r="B287" s="126"/>
      <c r="C287" s="126"/>
      <c r="D287" s="126"/>
      <c r="E287" s="126"/>
      <c r="F287" s="126"/>
      <c r="G287" s="122"/>
      <c r="H287" s="122"/>
    </row>
    <row r="288" spans="1:8" x14ac:dyDescent="0.45">
      <c r="A288" s="122"/>
      <c r="B288" s="126"/>
      <c r="C288" s="126"/>
      <c r="D288" s="126"/>
      <c r="E288" s="126"/>
      <c r="F288" s="126"/>
      <c r="G288" s="122"/>
      <c r="H288" s="122"/>
    </row>
    <row r="289" spans="1:8" x14ac:dyDescent="0.45">
      <c r="A289" s="122"/>
      <c r="B289" s="126"/>
      <c r="C289" s="126"/>
      <c r="D289" s="126"/>
      <c r="E289" s="126"/>
      <c r="F289" s="126"/>
      <c r="G289" s="122"/>
      <c r="H289" s="122"/>
    </row>
    <row r="290" spans="1:8" x14ac:dyDescent="0.45">
      <c r="A290" s="122"/>
      <c r="B290" s="126"/>
      <c r="C290" s="126"/>
      <c r="D290" s="126"/>
      <c r="E290" s="126"/>
      <c r="F290" s="126"/>
      <c r="G290" s="122"/>
      <c r="H290" s="122"/>
    </row>
    <row r="291" spans="1:8" x14ac:dyDescent="0.45">
      <c r="A291" s="122"/>
      <c r="B291" s="126"/>
      <c r="C291" s="126"/>
      <c r="D291" s="126"/>
      <c r="E291" s="126"/>
      <c r="F291" s="126"/>
      <c r="G291" s="122"/>
      <c r="H291" s="122"/>
    </row>
    <row r="292" spans="1:8" x14ac:dyDescent="0.45">
      <c r="A292" s="122"/>
      <c r="B292" s="126"/>
      <c r="C292" s="126"/>
      <c r="D292" s="126"/>
      <c r="E292" s="126"/>
      <c r="F292" s="126"/>
      <c r="G292" s="122"/>
      <c r="H292" s="122"/>
    </row>
    <row r="293" spans="1:8" x14ac:dyDescent="0.45">
      <c r="A293" s="122"/>
      <c r="B293" s="126"/>
      <c r="C293" s="126"/>
      <c r="D293" s="126"/>
      <c r="E293" s="126"/>
      <c r="F293" s="126"/>
      <c r="G293" s="122"/>
      <c r="H293" s="122"/>
    </row>
    <row r="294" spans="1:8" x14ac:dyDescent="0.45">
      <c r="A294" s="122"/>
      <c r="B294" s="126"/>
      <c r="C294" s="126"/>
      <c r="D294" s="126"/>
      <c r="E294" s="126"/>
      <c r="F294" s="126"/>
      <c r="G294" s="122"/>
      <c r="H294" s="122"/>
    </row>
    <row r="295" spans="1:8" x14ac:dyDescent="0.45">
      <c r="A295" s="122"/>
      <c r="B295" s="126"/>
      <c r="C295" s="126"/>
      <c r="D295" s="126"/>
      <c r="E295" s="126"/>
      <c r="F295" s="126"/>
      <c r="G295" s="122"/>
      <c r="H295" s="122"/>
    </row>
    <row r="296" spans="1:8" x14ac:dyDescent="0.45">
      <c r="A296" s="122"/>
      <c r="B296" s="126"/>
      <c r="C296" s="126"/>
      <c r="D296" s="126"/>
      <c r="E296" s="126"/>
      <c r="F296" s="126"/>
      <c r="G296" s="122"/>
      <c r="H296" s="122"/>
    </row>
    <row r="297" spans="1:8" x14ac:dyDescent="0.45">
      <c r="A297" s="122"/>
      <c r="B297" s="126"/>
      <c r="C297" s="126"/>
      <c r="D297" s="126"/>
      <c r="E297" s="126"/>
      <c r="F297" s="126"/>
      <c r="G297" s="122"/>
      <c r="H297" s="122"/>
    </row>
    <row r="298" spans="1:8" x14ac:dyDescent="0.45">
      <c r="A298" s="122"/>
      <c r="B298" s="126"/>
      <c r="C298" s="126"/>
      <c r="D298" s="126"/>
      <c r="E298" s="126"/>
      <c r="F298" s="126"/>
      <c r="G298" s="122"/>
      <c r="H298" s="122"/>
    </row>
    <row r="299" spans="1:8" x14ac:dyDescent="0.45">
      <c r="A299" s="122"/>
      <c r="B299" s="126"/>
      <c r="C299" s="126"/>
      <c r="D299" s="126"/>
      <c r="E299" s="126"/>
      <c r="F299" s="126"/>
      <c r="G299" s="122"/>
      <c r="H299" s="122"/>
    </row>
    <row r="300" spans="1:8" x14ac:dyDescent="0.45">
      <c r="A300" s="122"/>
      <c r="B300" s="126"/>
      <c r="C300" s="126"/>
      <c r="D300" s="126"/>
      <c r="E300" s="126"/>
      <c r="F300" s="126"/>
      <c r="G300" s="122"/>
      <c r="H300" s="122"/>
    </row>
    <row r="301" spans="1:8" x14ac:dyDescent="0.45">
      <c r="A301" s="122"/>
      <c r="B301" s="126"/>
      <c r="C301" s="126"/>
      <c r="D301" s="126"/>
      <c r="E301" s="126"/>
      <c r="F301" s="126"/>
      <c r="G301" s="122"/>
      <c r="H301" s="122"/>
    </row>
    <row r="302" spans="1:8" x14ac:dyDescent="0.45">
      <c r="A302" s="122"/>
      <c r="B302" s="126"/>
      <c r="C302" s="126"/>
      <c r="D302" s="126"/>
      <c r="E302" s="126"/>
      <c r="F302" s="126"/>
      <c r="G302" s="122"/>
      <c r="H302" s="122"/>
    </row>
    <row r="303" spans="1:8" x14ac:dyDescent="0.45">
      <c r="A303" s="122"/>
      <c r="B303" s="126"/>
      <c r="C303" s="126"/>
      <c r="D303" s="126"/>
      <c r="E303" s="126"/>
      <c r="F303" s="126"/>
      <c r="G303" s="122"/>
      <c r="H303" s="122"/>
    </row>
    <row r="304" spans="1:8" x14ac:dyDescent="0.45">
      <c r="A304" s="122"/>
      <c r="B304" s="126"/>
      <c r="C304" s="126"/>
      <c r="D304" s="126"/>
      <c r="E304" s="126"/>
      <c r="F304" s="126"/>
      <c r="G304" s="122"/>
      <c r="H304" s="122"/>
    </row>
    <row r="305" spans="1:8" x14ac:dyDescent="0.45">
      <c r="A305" s="122"/>
      <c r="B305" s="126"/>
      <c r="C305" s="126"/>
      <c r="D305" s="126"/>
      <c r="E305" s="126"/>
      <c r="F305" s="126"/>
      <c r="G305" s="122"/>
      <c r="H305" s="122"/>
    </row>
    <row r="306" spans="1:8" x14ac:dyDescent="0.45">
      <c r="A306" s="122"/>
      <c r="B306" s="126"/>
      <c r="C306" s="126"/>
      <c r="D306" s="126"/>
      <c r="E306" s="126"/>
      <c r="F306" s="126"/>
      <c r="G306" s="122"/>
      <c r="H306" s="122"/>
    </row>
    <row r="307" spans="1:8" x14ac:dyDescent="0.45">
      <c r="A307" s="122"/>
      <c r="B307" s="126"/>
      <c r="C307" s="126"/>
      <c r="D307" s="126"/>
      <c r="E307" s="126"/>
      <c r="F307" s="126"/>
      <c r="G307" s="122"/>
      <c r="H307" s="122"/>
    </row>
    <row r="308" spans="1:8" x14ac:dyDescent="0.45">
      <c r="A308" s="122"/>
      <c r="B308" s="126"/>
      <c r="C308" s="126"/>
      <c r="D308" s="126"/>
      <c r="E308" s="126"/>
      <c r="F308" s="126"/>
      <c r="G308" s="122"/>
      <c r="H308" s="122"/>
    </row>
    <row r="309" spans="1:8" x14ac:dyDescent="0.45">
      <c r="A309" s="122"/>
      <c r="B309" s="126"/>
      <c r="C309" s="126"/>
      <c r="D309" s="126"/>
      <c r="E309" s="126"/>
      <c r="F309" s="126"/>
      <c r="G309" s="122"/>
      <c r="H309" s="122"/>
    </row>
    <row r="310" spans="1:8" x14ac:dyDescent="0.45">
      <c r="A310" s="122"/>
      <c r="B310" s="126"/>
      <c r="C310" s="126"/>
      <c r="D310" s="126"/>
      <c r="E310" s="126"/>
      <c r="F310" s="126"/>
      <c r="G310" s="122"/>
      <c r="H310" s="122"/>
    </row>
    <row r="311" spans="1:8" x14ac:dyDescent="0.45">
      <c r="A311" s="122"/>
      <c r="B311" s="126"/>
      <c r="C311" s="126"/>
      <c r="D311" s="126"/>
      <c r="E311" s="126"/>
      <c r="F311" s="126"/>
      <c r="G311" s="122"/>
      <c r="H311" s="122"/>
    </row>
    <row r="312" spans="1:8" x14ac:dyDescent="0.45">
      <c r="A312" s="122"/>
      <c r="B312" s="126"/>
      <c r="C312" s="126"/>
      <c r="D312" s="126"/>
      <c r="E312" s="126"/>
      <c r="F312" s="126"/>
      <c r="G312" s="122"/>
      <c r="H312" s="122"/>
    </row>
    <row r="313" spans="1:8" x14ac:dyDescent="0.45">
      <c r="A313" s="122"/>
      <c r="B313" s="126"/>
      <c r="C313" s="126"/>
      <c r="D313" s="126"/>
      <c r="E313" s="126"/>
      <c r="F313" s="126"/>
      <c r="G313" s="122"/>
      <c r="H313" s="122"/>
    </row>
    <row r="314" spans="1:8" x14ac:dyDescent="0.45">
      <c r="A314" s="122"/>
      <c r="B314" s="126"/>
      <c r="C314" s="126"/>
      <c r="D314" s="126"/>
      <c r="E314" s="126"/>
      <c r="F314" s="126"/>
      <c r="G314" s="122"/>
      <c r="H314" s="122"/>
    </row>
    <row r="315" spans="1:8" x14ac:dyDescent="0.45">
      <c r="A315" s="122"/>
      <c r="B315" s="126"/>
      <c r="C315" s="126"/>
      <c r="D315" s="126"/>
      <c r="E315" s="126"/>
      <c r="F315" s="126"/>
      <c r="G315" s="122"/>
      <c r="H315" s="122"/>
    </row>
    <row r="316" spans="1:8" x14ac:dyDescent="0.45">
      <c r="A316" s="122"/>
      <c r="B316" s="126"/>
      <c r="C316" s="126"/>
      <c r="D316" s="126"/>
      <c r="E316" s="126"/>
      <c r="F316" s="126"/>
      <c r="G316" s="122"/>
      <c r="H316" s="122"/>
    </row>
    <row r="317" spans="1:8" x14ac:dyDescent="0.45">
      <c r="A317" s="122"/>
      <c r="B317" s="126"/>
      <c r="C317" s="126"/>
      <c r="D317" s="126"/>
      <c r="E317" s="126"/>
      <c r="F317" s="126"/>
      <c r="G317" s="122"/>
      <c r="H317" s="122"/>
    </row>
    <row r="318" spans="1:8" x14ac:dyDescent="0.45">
      <c r="A318" s="122"/>
      <c r="B318" s="126"/>
      <c r="C318" s="126"/>
      <c r="D318" s="126"/>
      <c r="E318" s="126"/>
      <c r="F318" s="126"/>
      <c r="G318" s="122"/>
      <c r="H318" s="122"/>
    </row>
    <row r="319" spans="1:8" x14ac:dyDescent="0.45">
      <c r="A319" s="122"/>
      <c r="B319" s="126"/>
      <c r="C319" s="126"/>
      <c r="D319" s="126"/>
      <c r="E319" s="126"/>
      <c r="F319" s="126"/>
      <c r="G319" s="122"/>
      <c r="H319" s="122"/>
    </row>
    <row r="320" spans="1:8" x14ac:dyDescent="0.45">
      <c r="A320" s="122"/>
      <c r="B320" s="126"/>
      <c r="C320" s="126"/>
      <c r="D320" s="126"/>
      <c r="E320" s="126"/>
      <c r="F320" s="126"/>
      <c r="G320" s="122"/>
      <c r="H320" s="122"/>
    </row>
    <row r="321" spans="1:8" x14ac:dyDescent="0.45">
      <c r="A321" s="122"/>
      <c r="B321" s="126"/>
      <c r="C321" s="126"/>
      <c r="D321" s="126"/>
      <c r="E321" s="126"/>
      <c r="F321" s="126"/>
      <c r="G321" s="122"/>
      <c r="H321" s="122"/>
    </row>
    <row r="322" spans="1:8" x14ac:dyDescent="0.45">
      <c r="A322" s="122"/>
      <c r="B322" s="126"/>
      <c r="C322" s="126"/>
      <c r="D322" s="126"/>
      <c r="E322" s="126"/>
      <c r="F322" s="126"/>
      <c r="G322" s="122"/>
      <c r="H322" s="122"/>
    </row>
    <row r="323" spans="1:8" x14ac:dyDescent="0.45">
      <c r="A323" s="122"/>
      <c r="B323" s="126"/>
      <c r="C323" s="126"/>
      <c r="D323" s="126"/>
      <c r="E323" s="126"/>
      <c r="F323" s="126"/>
      <c r="G323" s="122"/>
      <c r="H323" s="122"/>
    </row>
    <row r="324" spans="1:8" x14ac:dyDescent="0.45">
      <c r="A324" s="122"/>
      <c r="B324" s="126"/>
      <c r="C324" s="126"/>
      <c r="D324" s="126"/>
      <c r="E324" s="126"/>
      <c r="F324" s="126"/>
      <c r="G324" s="122"/>
      <c r="H324" s="122"/>
    </row>
    <row r="325" spans="1:8" x14ac:dyDescent="0.45">
      <c r="A325" s="122"/>
      <c r="B325" s="126"/>
      <c r="C325" s="126"/>
      <c r="D325" s="126"/>
      <c r="E325" s="126"/>
      <c r="F325" s="126"/>
      <c r="G325" s="122"/>
      <c r="H325" s="122"/>
    </row>
    <row r="326" spans="1:8" x14ac:dyDescent="0.45">
      <c r="A326" s="122"/>
      <c r="B326" s="126"/>
      <c r="C326" s="126"/>
      <c r="D326" s="126"/>
      <c r="E326" s="126"/>
      <c r="F326" s="126"/>
      <c r="G326" s="122"/>
      <c r="H326" s="122"/>
    </row>
    <row r="327" spans="1:8" x14ac:dyDescent="0.45">
      <c r="A327" s="122"/>
      <c r="B327" s="126"/>
      <c r="C327" s="126"/>
      <c r="D327" s="126"/>
      <c r="E327" s="126"/>
      <c r="F327" s="126"/>
      <c r="G327" s="122"/>
      <c r="H327" s="122"/>
    </row>
    <row r="328" spans="1:8" x14ac:dyDescent="0.45">
      <c r="A328" s="122"/>
      <c r="B328" s="126"/>
      <c r="C328" s="126"/>
      <c r="D328" s="126"/>
      <c r="E328" s="126"/>
      <c r="F328" s="126"/>
      <c r="G328" s="122"/>
      <c r="H328" s="122"/>
    </row>
    <row r="329" spans="1:8" x14ac:dyDescent="0.45">
      <c r="A329" s="122"/>
      <c r="B329" s="126"/>
      <c r="C329" s="126"/>
      <c r="D329" s="126"/>
      <c r="E329" s="126"/>
      <c r="F329" s="126"/>
      <c r="G329" s="122"/>
      <c r="H329" s="122"/>
    </row>
    <row r="330" spans="1:8" x14ac:dyDescent="0.45">
      <c r="A330" s="122"/>
      <c r="B330" s="126"/>
      <c r="C330" s="126"/>
      <c r="D330" s="126"/>
      <c r="E330" s="126"/>
      <c r="F330" s="126"/>
      <c r="G330" s="122"/>
      <c r="H330" s="122"/>
    </row>
    <row r="331" spans="1:8" x14ac:dyDescent="0.45">
      <c r="A331" s="122"/>
      <c r="B331" s="126"/>
      <c r="C331" s="126"/>
      <c r="D331" s="126"/>
      <c r="E331" s="126"/>
      <c r="F331" s="126"/>
      <c r="G331" s="122"/>
      <c r="H331" s="122"/>
    </row>
    <row r="332" spans="1:8" x14ac:dyDescent="0.45">
      <c r="A332" s="122"/>
      <c r="B332" s="126"/>
      <c r="C332" s="126"/>
      <c r="D332" s="126"/>
      <c r="E332" s="126"/>
      <c r="F332" s="126"/>
      <c r="G332" s="122"/>
      <c r="H332" s="122"/>
    </row>
    <row r="333" spans="1:8" x14ac:dyDescent="0.45">
      <c r="A333" s="122"/>
      <c r="B333" s="126"/>
      <c r="C333" s="126"/>
      <c r="D333" s="126"/>
      <c r="E333" s="126"/>
      <c r="F333" s="126"/>
      <c r="G333" s="122"/>
      <c r="H333" s="122"/>
    </row>
    <row r="334" spans="1:8" x14ac:dyDescent="0.45">
      <c r="A334" s="122"/>
      <c r="B334" s="126"/>
      <c r="C334" s="126"/>
      <c r="D334" s="126"/>
      <c r="E334" s="126"/>
      <c r="F334" s="126"/>
      <c r="G334" s="122"/>
      <c r="H334" s="122"/>
    </row>
    <row r="335" spans="1:8" x14ac:dyDescent="0.45">
      <c r="A335" s="122"/>
      <c r="B335" s="126"/>
      <c r="C335" s="126"/>
      <c r="D335" s="126"/>
      <c r="E335" s="126"/>
      <c r="F335" s="126"/>
      <c r="G335" s="122"/>
      <c r="H335" s="122"/>
    </row>
    <row r="336" spans="1:8" x14ac:dyDescent="0.45">
      <c r="A336" s="122"/>
      <c r="B336" s="126"/>
      <c r="C336" s="126"/>
      <c r="D336" s="126"/>
      <c r="E336" s="126"/>
      <c r="F336" s="126"/>
      <c r="G336" s="122"/>
      <c r="H336" s="122"/>
    </row>
    <row r="337" spans="1:8" x14ac:dyDescent="0.45">
      <c r="A337" s="122"/>
      <c r="B337" s="126"/>
      <c r="C337" s="126"/>
      <c r="D337" s="126"/>
      <c r="E337" s="126"/>
      <c r="F337" s="126"/>
      <c r="G337" s="122"/>
      <c r="H337" s="122"/>
    </row>
    <row r="338" spans="1:8" x14ac:dyDescent="0.45">
      <c r="A338" s="122"/>
      <c r="B338" s="126"/>
      <c r="C338" s="126"/>
      <c r="D338" s="126"/>
      <c r="E338" s="126"/>
      <c r="F338" s="126"/>
      <c r="G338" s="122"/>
      <c r="H338" s="122"/>
    </row>
    <row r="339" spans="1:8" x14ac:dyDescent="0.45">
      <c r="A339" s="122"/>
      <c r="B339" s="126"/>
      <c r="C339" s="126"/>
      <c r="D339" s="126"/>
      <c r="E339" s="126"/>
      <c r="F339" s="126"/>
      <c r="G339" s="122"/>
      <c r="H339" s="122"/>
    </row>
    <row r="340" spans="1:8" x14ac:dyDescent="0.45">
      <c r="A340" s="122"/>
      <c r="B340" s="126"/>
      <c r="C340" s="126"/>
      <c r="D340" s="126"/>
      <c r="E340" s="126"/>
      <c r="F340" s="126"/>
      <c r="G340" s="122"/>
      <c r="H340" s="122"/>
    </row>
    <row r="341" spans="1:8" x14ac:dyDescent="0.45">
      <c r="A341" s="122"/>
      <c r="B341" s="126"/>
      <c r="C341" s="126"/>
      <c r="D341" s="126"/>
      <c r="E341" s="126"/>
      <c r="F341" s="126"/>
      <c r="G341" s="122"/>
      <c r="H341" s="122"/>
    </row>
  </sheetData>
  <sheetProtection algorithmName="SHA-512" hashValue="Jd7N8i5fTQNcvkEBbNxMsqpYO92Qfe6rfDVbFKZKHajfL75JcZd4jd+TSalTZStqbpbLu2Nkroha6tbCMPOMqQ==" saltValue="uhNrl01g0HcxsaPFGFBZGw==" spinCount="100000" sheet="1" formatCells="0" formatColumns="0" formatRows="0" insertColumns="0" insertRows="0" insertHyperlinks="0" deleteColumns="0" deleteRows="0" sort="0" autoFilter="0" pivotTables="0"/>
  <mergeCells count="14">
    <mergeCell ref="B1:F1"/>
    <mergeCell ref="B2:F2"/>
    <mergeCell ref="E4:F4"/>
    <mergeCell ref="E10:F10"/>
    <mergeCell ref="E24:F24"/>
    <mergeCell ref="B3:F3"/>
    <mergeCell ref="E6:F6"/>
    <mergeCell ref="E8:F8"/>
    <mergeCell ref="E19:F19"/>
    <mergeCell ref="E20:F20"/>
    <mergeCell ref="E18:F18"/>
    <mergeCell ref="E21:F21"/>
    <mergeCell ref="E22:F22"/>
    <mergeCell ref="E23:F23"/>
  </mergeCells>
  <dataValidations count="12">
    <dataValidation type="whole" allowBlank="1" showInputMessage="1" showErrorMessage="1" errorTitle="توجه" error="عددی از صفر (0) تا هزار و پانصد (1500) وارد نمایید (با توجه به آخرین حکم کارگزینی)" sqref="C9">
      <formula1>0</formula1>
      <formula2>1500</formula2>
    </dataValidation>
    <dataValidation type="whole" allowBlank="1" showInputMessage="1" showErrorMessage="1" errorTitle="توجه" error="عددی از صفر (0) تا پنج هزار (۵۰۰۰) وارد نمایید (مطابق با آخرین حکم کارگزینی)" sqref="C6">
      <formula1>0</formula1>
      <formula2>5000</formula2>
    </dataValidation>
    <dataValidation type="whole" allowBlank="1" showInputMessage="1" showErrorMessage="1" errorTitle="توجه" error="عددی از صفر (0) تا شش هزار و دویست و چهل (6240) وارد نمایید (مطابق با آخرین حکم کارگزینی)" sqref="C7">
      <formula1>0</formula1>
      <formula2>6240</formula2>
    </dataValidation>
    <dataValidation type="whole" allowBlank="1" showInputMessage="1" showErrorMessage="1" errorTitle="توجه" error="در ورود اطلاعات دقت فرمایید_x000a_عددی بین 0 تا 1886 وارد نمایید" sqref="C15">
      <formula1>0</formula1>
      <formula2>1886</formula2>
    </dataValidation>
    <dataValidation type="whole" allowBlank="1" showInputMessage="1" showErrorMessage="1" errorTitle="توجه" error="در ورود اطلاعات دقت فرمایید_x000a_عددی بین 0 تا 1400 وارد نمایید" sqref="C16">
      <formula1>0</formula1>
      <formula2>1400</formula2>
    </dataValidation>
    <dataValidation type="whole" allowBlank="1" showInputMessage="1" showErrorMessage="1" errorTitle="توجه" error="در ورود اطلاعات دقت فرمایید_x000a_عددی بین صفر (0) تا هشتصد (800) وارد نمایید (مطابق با آخرین حکم کارگزینی)" sqref="C11">
      <formula1>0</formula1>
      <formula2>800</formula2>
    </dataValidation>
    <dataValidation type="whole" allowBlank="1" showInputMessage="1" showErrorMessage="1" errorTitle="توجه" error="در ورود اطلاعات دقت نمایید_x000a_عددی بین صفر (0) تا هزار و هشتاد (1080) وارد نمایید (مطابق با آخرین حکم کارگزینی)" sqref="C10">
      <formula1>0</formula1>
      <formula2>1080</formula2>
    </dataValidation>
    <dataValidation type="whole" allowBlank="1" showInputMessage="1" showErrorMessage="1" errorTitle="توجه" error="در ورود اطلاعات دقت فرمایید_x000a_عددی بین صفر (0) تا سه میلیون (3000000) وارد نمایید (مطابق با آخرین حکم کارگزینی)" sqref="C24 C19">
      <formula1>0</formula1>
      <formula2>3000000</formula2>
    </dataValidation>
    <dataValidation type="whole" allowBlank="1" showInputMessage="1" showErrorMessage="1" errorTitle="توجه" error="در ورود اطلاعات دقت فرمایید_x000a_عددی بین صفر (0) تا سه میلیون (3000000) وارد نمایید (مطابق با آخرین حکم کارگزینی)" sqref="C20">
      <formula1>0</formula1>
      <formula2>30000000</formula2>
    </dataValidation>
    <dataValidation type="whole" allowBlank="1" showInputMessage="1" showErrorMessage="1" errorTitle="اخطار" error="عددی از یک تا پنجاه وارد نمایید" sqref="F5">
      <formula1>0</formula1>
      <formula2>50</formula2>
    </dataValidation>
    <dataValidation type="whole" allowBlank="1" showInputMessage="1" showErrorMessage="1" sqref="C5">
      <formula1>0</formula1>
      <formula2>15000</formula2>
    </dataValidation>
    <dataValidation type="whole" allowBlank="1" showInputMessage="1" showErrorMessage="1" errorTitle="اخطار" error="یکی از اعداد_x000a_۷۰۰_x000a_۱۵۰۰_x000a_یا_x000a_۲۰۰۰ _x000a_را وارد نمایید" sqref="C8">
      <formula1>0</formula1>
      <formula2>2000</formula2>
    </dataValidation>
  </dataValidations>
  <hyperlinks>
    <hyperlink ref="F11" location="'حکم قبل از رتبه بندی'!A1" display="ورود"/>
    <hyperlink ref="F12" location="'جدول محاسبات'!A1" display="ورود"/>
    <hyperlink ref="F13" location="'حکم پس از رتبه بندی'!A1" display="ورود"/>
    <hyperlink ref="E22" r:id="rId1"/>
    <hyperlink ref="E19" r:id="rId2"/>
    <hyperlink ref="E23" r:id="rId3"/>
  </hyperlinks>
  <printOptions horizontalCentered="1"/>
  <pageMargins left="0.11811023622047245" right="0.11811023622047245" top="0.15748031496062992" bottom="0.19685039370078741" header="0.11811023622047245" footer="0.11811023622047245"/>
  <pageSetup paperSize="9" scale="68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توجه" error="یکی از گزینه های زیر را وارد نمایید_x000a__x000a_خیر_x000a_بلی_x000a__x000a_">
          <x14:formula1>
            <xm:f>Sheet2!$S$2:$S$3</xm:f>
          </x14:formula1>
          <xm:sqref>F9</xm:sqref>
        </x14:dataValidation>
        <x14:dataValidation type="list" allowBlank="1" showInputMessage="1" showErrorMessage="1" errorTitle="توجه" error="در ورود اطلاعات دقت فرمایید_x000a_امتیاز مربوط به حق عائله مندی را مطابق آخرین حکم کارگزینی وارد نمایید_x000a_عدد صفر (0) یا هشتصد و ذه (810) صحیح است">
          <x14:formula1>
            <xm:f>Sheet2!$M$2:$M$3</xm:f>
          </x14:formula1>
          <xm:sqref>C13</xm:sqref>
        </x14:dataValidation>
        <x14:dataValidation type="list" allowBlank="1" showInputMessage="1" showErrorMessage="1" errorTitle="توجه" error="در ورود اطلاعات دقت نمایید_x000a_عدد مربوط به امتیاز حق اولاد را مطابق با آخرین حکم کارگزینی وارد نمایید_x000a_به ازای هر اولاد 210 امتیاز">
          <x14:formula1>
            <xm:f>Sheet2!$L$2:$L$10</xm:f>
          </x14:formula1>
          <xm:sqref>C14</xm:sqref>
        </x14:dataValidation>
        <x14:dataValidation type="list" allowBlank="1" showInputMessage="1" showErrorMessage="1" errorTitle="توجه" error="یکی از گزینه های زیر را وارد نمایید_x000a__x000a_خیر_x000a_بلی_x000a__x000a__x000a_">
          <x14:formula1>
            <xm:f>Sheet2!$S$2:$S$3</xm:f>
          </x14:formula1>
          <xm:sqref>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fitToPage="1"/>
  </sheetPr>
  <dimension ref="A1:K41"/>
  <sheetViews>
    <sheetView rightToLeft="1" zoomScaleNormal="100" workbookViewId="0"/>
  </sheetViews>
  <sheetFormatPr defaultRowHeight="14.25" x14ac:dyDescent="0.2"/>
  <cols>
    <col min="1" max="1" width="4.25" style="90" customWidth="1"/>
    <col min="2" max="2" width="12.75" style="90" customWidth="1"/>
    <col min="3" max="3" width="17.625" style="90" customWidth="1"/>
    <col min="4" max="4" width="9.625" style="90" customWidth="1"/>
    <col min="5" max="5" width="13.625" style="90" customWidth="1"/>
    <col min="6" max="6" width="9.625" style="90" customWidth="1"/>
    <col min="7" max="7" width="13.625" style="90" customWidth="1"/>
    <col min="8" max="8" width="9.625" style="90" customWidth="1"/>
    <col min="9" max="9" width="13.625" style="90" customWidth="1"/>
    <col min="10" max="10" width="10.875" style="90" customWidth="1"/>
    <col min="11" max="11" width="43" style="90" customWidth="1"/>
    <col min="12" max="16384" width="9" style="90"/>
  </cols>
  <sheetData>
    <row r="1" spans="1:11" ht="26.25" customHeight="1" thickBot="1" x14ac:dyDescent="0.25">
      <c r="A1" s="88"/>
      <c r="B1" s="199" t="s">
        <v>169</v>
      </c>
      <c r="C1" s="199"/>
      <c r="D1" s="199"/>
      <c r="E1" s="199"/>
      <c r="F1" s="199"/>
      <c r="G1" s="199"/>
      <c r="H1" s="199"/>
      <c r="I1" s="199"/>
      <c r="J1" s="88"/>
      <c r="K1" s="88"/>
    </row>
    <row r="2" spans="1:11" ht="28.5" customHeight="1" x14ac:dyDescent="0.2">
      <c r="A2" s="88"/>
      <c r="B2" s="209" t="s">
        <v>16</v>
      </c>
      <c r="C2" s="210"/>
      <c r="D2" s="213" t="s">
        <v>67</v>
      </c>
      <c r="E2" s="214"/>
      <c r="F2" s="213" t="s">
        <v>149</v>
      </c>
      <c r="G2" s="214"/>
      <c r="H2" s="213" t="s">
        <v>134</v>
      </c>
      <c r="I2" s="214"/>
      <c r="J2" s="88"/>
      <c r="K2" s="88"/>
    </row>
    <row r="3" spans="1:11" ht="25.5" customHeight="1" thickBot="1" x14ac:dyDescent="0.25">
      <c r="A3" s="88"/>
      <c r="B3" s="211"/>
      <c r="C3" s="212"/>
      <c r="D3" s="168" t="s">
        <v>0</v>
      </c>
      <c r="E3" s="169" t="s">
        <v>1</v>
      </c>
      <c r="F3" s="168" t="s">
        <v>0</v>
      </c>
      <c r="G3" s="169" t="s">
        <v>1</v>
      </c>
      <c r="H3" s="168" t="s">
        <v>0</v>
      </c>
      <c r="I3" s="169" t="s">
        <v>1</v>
      </c>
      <c r="J3" s="88"/>
      <c r="K3" s="88"/>
    </row>
    <row r="4" spans="1:11" ht="21" x14ac:dyDescent="0.2">
      <c r="A4" s="88"/>
      <c r="B4" s="226" t="s">
        <v>24</v>
      </c>
      <c r="C4" s="171" t="s">
        <v>3</v>
      </c>
      <c r="D4" s="111">
        <f>'ورود اطلاعات'!C5</f>
        <v>0</v>
      </c>
      <c r="E4" s="112">
        <f>D4*2120</f>
        <v>0</v>
      </c>
      <c r="F4" s="113">
        <f>ROUND('جدول محاسبات'!D4*'ورود اطلاعات'!F5%,0)</f>
        <v>0</v>
      </c>
      <c r="G4" s="114">
        <f>F4*2120</f>
        <v>0</v>
      </c>
      <c r="H4" s="113">
        <f>F4+D4</f>
        <v>0</v>
      </c>
      <c r="I4" s="114">
        <f>H4*2120</f>
        <v>0</v>
      </c>
      <c r="J4" s="88"/>
      <c r="K4" s="88"/>
    </row>
    <row r="5" spans="1:11" ht="21" x14ac:dyDescent="0.2">
      <c r="A5" s="88"/>
      <c r="B5" s="226"/>
      <c r="C5" s="172" t="s">
        <v>4</v>
      </c>
      <c r="D5" s="115">
        <f>'ورود اطلاعات'!C6</f>
        <v>0</v>
      </c>
      <c r="E5" s="116">
        <f>D5*2120</f>
        <v>0</v>
      </c>
      <c r="F5" s="97">
        <f>ROUND(D5*'ورود اطلاعات'!F5%,0)</f>
        <v>0</v>
      </c>
      <c r="G5" s="98">
        <f>F5*2120</f>
        <v>0</v>
      </c>
      <c r="H5" s="97">
        <f>F5+D5</f>
        <v>0</v>
      </c>
      <c r="I5" s="98">
        <f>H5*2120</f>
        <v>0</v>
      </c>
      <c r="J5" s="88"/>
      <c r="K5" s="88"/>
    </row>
    <row r="6" spans="1:11" ht="21" x14ac:dyDescent="0.2">
      <c r="A6" s="88"/>
      <c r="B6" s="226"/>
      <c r="C6" s="172" t="s">
        <v>5</v>
      </c>
      <c r="D6" s="115">
        <f>'ورود اطلاعات'!C7</f>
        <v>0</v>
      </c>
      <c r="E6" s="116">
        <f>D6*2120</f>
        <v>0</v>
      </c>
      <c r="F6" s="117">
        <f>ROUND('جدول محاسبات'!D6*'ورود اطلاعات'!F5%,0)</f>
        <v>0</v>
      </c>
      <c r="G6" s="98">
        <f>F6*2120</f>
        <v>0</v>
      </c>
      <c r="H6" s="117">
        <f>F6+D6</f>
        <v>0</v>
      </c>
      <c r="I6" s="98">
        <f>H6*2120</f>
        <v>0</v>
      </c>
      <c r="J6" s="88"/>
      <c r="K6" s="88"/>
    </row>
    <row r="7" spans="1:11" ht="21" x14ac:dyDescent="0.2">
      <c r="A7" s="88"/>
      <c r="B7" s="227"/>
      <c r="C7" s="170" t="s">
        <v>6</v>
      </c>
      <c r="D7" s="173">
        <f t="shared" ref="D7:I7" si="0">SUM(D4:D6)</f>
        <v>0</v>
      </c>
      <c r="E7" s="174">
        <f t="shared" si="0"/>
        <v>0</v>
      </c>
      <c r="F7" s="175">
        <f t="shared" si="0"/>
        <v>0</v>
      </c>
      <c r="G7" s="174">
        <f t="shared" si="0"/>
        <v>0</v>
      </c>
      <c r="H7" s="175">
        <f t="shared" si="0"/>
        <v>0</v>
      </c>
      <c r="I7" s="174">
        <f t="shared" si="0"/>
        <v>0</v>
      </c>
      <c r="J7" s="88"/>
      <c r="K7" s="88"/>
    </row>
    <row r="8" spans="1:11" ht="21" x14ac:dyDescent="0.2">
      <c r="A8" s="88"/>
      <c r="B8" s="189" t="s">
        <v>12</v>
      </c>
      <c r="C8" s="190"/>
      <c r="D8" s="115"/>
      <c r="E8" s="116">
        <f>'ورود اطلاعات'!C19</f>
        <v>0</v>
      </c>
      <c r="F8" s="117">
        <v>0</v>
      </c>
      <c r="G8" s="116">
        <v>0</v>
      </c>
      <c r="H8" s="117">
        <v>0</v>
      </c>
      <c r="I8" s="116">
        <f>'ورود اطلاعات'!C19</f>
        <v>0</v>
      </c>
      <c r="J8" s="88"/>
      <c r="K8" s="88"/>
    </row>
    <row r="9" spans="1:11" ht="21" x14ac:dyDescent="0.2">
      <c r="A9" s="88"/>
      <c r="B9" s="189" t="s">
        <v>17</v>
      </c>
      <c r="C9" s="190"/>
      <c r="D9" s="115">
        <f>'ورود اطلاعات'!C8</f>
        <v>0</v>
      </c>
      <c r="E9" s="116">
        <f>D9*2120</f>
        <v>0</v>
      </c>
      <c r="F9" s="117">
        <f>ROUND('جدول محاسبات'!D9*'ورود اطلاعات'!F5%,0)</f>
        <v>0</v>
      </c>
      <c r="G9" s="116">
        <f>F9*2120</f>
        <v>0</v>
      </c>
      <c r="H9" s="117">
        <f>F9+D9</f>
        <v>0</v>
      </c>
      <c r="I9" s="116">
        <f>H9*2120</f>
        <v>0</v>
      </c>
      <c r="J9" s="88"/>
      <c r="K9" s="88"/>
    </row>
    <row r="10" spans="1:11" ht="21" x14ac:dyDescent="0.2">
      <c r="A10" s="88"/>
      <c r="B10" s="189" t="s">
        <v>25</v>
      </c>
      <c r="C10" s="190"/>
      <c r="D10" s="115"/>
      <c r="E10" s="116">
        <f>'ورود اطلاعات'!C20</f>
        <v>0</v>
      </c>
      <c r="F10" s="117"/>
      <c r="G10" s="116" t="e">
        <f>SUM(G4,G5,G6,G9,G13,G15,G16,G17,G22,G23)*Sheet2!I33%</f>
        <v>#DIV/0!</v>
      </c>
      <c r="H10" s="117"/>
      <c r="I10" s="116" t="e">
        <f>SUM(I4,I5,I6,I9,I13,I15,I16,I17,I22,I23)*Sheet2!I33%</f>
        <v>#DIV/0!</v>
      </c>
      <c r="J10" s="88"/>
      <c r="K10" s="88"/>
    </row>
    <row r="11" spans="1:11" ht="21" x14ac:dyDescent="0.2">
      <c r="A11" s="88"/>
      <c r="B11" s="189" t="s">
        <v>27</v>
      </c>
      <c r="C11" s="190"/>
      <c r="D11" s="115"/>
      <c r="E11" s="116">
        <f>'ورود اطلاعات'!C21</f>
        <v>0</v>
      </c>
      <c r="F11" s="117"/>
      <c r="G11" s="116" t="e">
        <f>Sheet2!AQ42*Sheet2!I31%</f>
        <v>#DIV/0!</v>
      </c>
      <c r="H11" s="117"/>
      <c r="I11" s="116" t="e">
        <f>Sheet2!AQ44*Sheet2!I31%</f>
        <v>#DIV/0!</v>
      </c>
      <c r="J11" s="88"/>
      <c r="K11" s="88"/>
    </row>
    <row r="12" spans="1:11" ht="21" x14ac:dyDescent="0.2">
      <c r="A12" s="88"/>
      <c r="B12" s="189" t="s">
        <v>26</v>
      </c>
      <c r="C12" s="190"/>
      <c r="D12" s="115"/>
      <c r="E12" s="116">
        <f>'ورود اطلاعات'!C22</f>
        <v>0</v>
      </c>
      <c r="F12" s="117"/>
      <c r="G12" s="116" t="e">
        <f>Sheet2!AQ42*Sheet2!I32%</f>
        <v>#DIV/0!</v>
      </c>
      <c r="H12" s="117"/>
      <c r="I12" s="116" t="e">
        <f>Sheet2!AQ44*Sheet2!I32%</f>
        <v>#DIV/0!</v>
      </c>
      <c r="J12" s="88"/>
      <c r="K12" s="88"/>
    </row>
    <row r="13" spans="1:11" ht="21" x14ac:dyDescent="0.2">
      <c r="A13" s="88"/>
      <c r="B13" s="189" t="s">
        <v>18</v>
      </c>
      <c r="C13" s="190"/>
      <c r="D13" s="115">
        <f>'ورود اطلاعات'!C9</f>
        <v>0</v>
      </c>
      <c r="E13" s="116">
        <f t="shared" ref="E13:E19" si="1">D13*2120</f>
        <v>0</v>
      </c>
      <c r="F13" s="117">
        <f>ROUND(D13*'ورود اطلاعات'!F5%,0)</f>
        <v>0</v>
      </c>
      <c r="G13" s="116">
        <f>F13*2120</f>
        <v>0</v>
      </c>
      <c r="H13" s="117">
        <f>F13+D13</f>
        <v>0</v>
      </c>
      <c r="I13" s="116">
        <f t="shared" ref="I13:I19" si="2">H13*2120</f>
        <v>0</v>
      </c>
      <c r="J13" s="88"/>
      <c r="K13" s="88"/>
    </row>
    <row r="14" spans="1:11" ht="21" x14ac:dyDescent="0.2">
      <c r="A14" s="88"/>
      <c r="B14" s="189" t="s">
        <v>135</v>
      </c>
      <c r="C14" s="190"/>
      <c r="D14" s="115"/>
      <c r="E14" s="116">
        <f>IF('ورود اطلاعات'!F7="بلی",3907500,0)</f>
        <v>0</v>
      </c>
      <c r="F14" s="117"/>
      <c r="G14" s="116">
        <v>0</v>
      </c>
      <c r="H14" s="117"/>
      <c r="I14" s="116">
        <f>E14</f>
        <v>0</v>
      </c>
      <c r="J14" s="88"/>
      <c r="K14" s="88"/>
    </row>
    <row r="15" spans="1:11" ht="21" x14ac:dyDescent="0.2">
      <c r="A15" s="88"/>
      <c r="B15" s="189" t="s">
        <v>19</v>
      </c>
      <c r="C15" s="190"/>
      <c r="D15" s="115">
        <f>'ورود اطلاعات'!C10</f>
        <v>0</v>
      </c>
      <c r="E15" s="116">
        <f t="shared" si="1"/>
        <v>0</v>
      </c>
      <c r="F15" s="117">
        <f>ROUND(D15*'ورود اطلاعات'!F5%,0)</f>
        <v>0</v>
      </c>
      <c r="G15" s="116">
        <f>F15*2120</f>
        <v>0</v>
      </c>
      <c r="H15" s="117">
        <f>F15+D15</f>
        <v>0</v>
      </c>
      <c r="I15" s="116">
        <f t="shared" si="2"/>
        <v>0</v>
      </c>
      <c r="J15" s="88"/>
      <c r="K15" s="88"/>
    </row>
    <row r="16" spans="1:11" ht="21" x14ac:dyDescent="0.2">
      <c r="A16" s="88"/>
      <c r="B16" s="189" t="s">
        <v>20</v>
      </c>
      <c r="C16" s="190"/>
      <c r="D16" s="115">
        <f>'ورود اطلاعات'!C11</f>
        <v>0</v>
      </c>
      <c r="E16" s="116">
        <f t="shared" si="1"/>
        <v>0</v>
      </c>
      <c r="F16" s="117">
        <f>ROUND('ورود اطلاعات'!C11*'ورود اطلاعات'!F5%,0)</f>
        <v>0</v>
      </c>
      <c r="G16" s="116">
        <f>F16*2120</f>
        <v>0</v>
      </c>
      <c r="H16" s="117">
        <f>F16+D16</f>
        <v>0</v>
      </c>
      <c r="I16" s="116">
        <f t="shared" si="2"/>
        <v>0</v>
      </c>
      <c r="J16" s="88"/>
      <c r="K16" s="88"/>
    </row>
    <row r="17" spans="1:11" ht="21" x14ac:dyDescent="0.2">
      <c r="A17" s="88"/>
      <c r="B17" s="189" t="s">
        <v>21</v>
      </c>
      <c r="C17" s="190"/>
      <c r="D17" s="115">
        <f>'ورود اطلاعات'!C12</f>
        <v>0</v>
      </c>
      <c r="E17" s="116">
        <f t="shared" si="1"/>
        <v>0</v>
      </c>
      <c r="F17" s="117">
        <f>ROUND(D17*'ورود اطلاعات'!F5%,0)</f>
        <v>0</v>
      </c>
      <c r="G17" s="116">
        <f>F17*2120</f>
        <v>0</v>
      </c>
      <c r="H17" s="117">
        <f>F17+D17</f>
        <v>0</v>
      </c>
      <c r="I17" s="116">
        <f t="shared" si="2"/>
        <v>0</v>
      </c>
      <c r="J17" s="88"/>
      <c r="K17" s="88"/>
    </row>
    <row r="18" spans="1:11" ht="21" x14ac:dyDescent="0.2">
      <c r="A18" s="88"/>
      <c r="B18" s="189" t="s">
        <v>22</v>
      </c>
      <c r="C18" s="190"/>
      <c r="D18" s="115">
        <f>'ورود اطلاعات'!C13</f>
        <v>0</v>
      </c>
      <c r="E18" s="116">
        <f t="shared" si="1"/>
        <v>0</v>
      </c>
      <c r="F18" s="117">
        <f>ROUND(D18*'ورود اطلاعات'!F5%,0)</f>
        <v>0</v>
      </c>
      <c r="G18" s="116">
        <f>F18*2120</f>
        <v>0</v>
      </c>
      <c r="H18" s="117">
        <f>F18+D18</f>
        <v>0</v>
      </c>
      <c r="I18" s="116">
        <f t="shared" si="2"/>
        <v>0</v>
      </c>
      <c r="J18" s="88"/>
      <c r="K18" s="88"/>
    </row>
    <row r="19" spans="1:11" ht="21" x14ac:dyDescent="0.2">
      <c r="A19" s="88"/>
      <c r="B19" s="189" t="s">
        <v>23</v>
      </c>
      <c r="C19" s="190"/>
      <c r="D19" s="115">
        <f>'ورود اطلاعات'!C14</f>
        <v>0</v>
      </c>
      <c r="E19" s="116">
        <f t="shared" si="1"/>
        <v>0</v>
      </c>
      <c r="F19" s="117">
        <f>ROUND(D19*'ورود اطلاعات'!F5%,0)</f>
        <v>0</v>
      </c>
      <c r="G19" s="116">
        <f>F19*2120</f>
        <v>0</v>
      </c>
      <c r="H19" s="117">
        <f>F19+D19</f>
        <v>0</v>
      </c>
      <c r="I19" s="116">
        <f t="shared" si="2"/>
        <v>0</v>
      </c>
      <c r="J19" s="88"/>
      <c r="K19" s="88"/>
    </row>
    <row r="20" spans="1:11" ht="21" x14ac:dyDescent="0.2">
      <c r="A20" s="88"/>
      <c r="B20" s="189" t="s">
        <v>150</v>
      </c>
      <c r="C20" s="190"/>
      <c r="D20" s="115"/>
      <c r="E20" s="116">
        <f>'ورود اطلاعات'!C23</f>
        <v>0</v>
      </c>
      <c r="F20" s="117"/>
      <c r="G20" s="116" t="e">
        <f>G4*Sheet2!I34%</f>
        <v>#DIV/0!</v>
      </c>
      <c r="H20" s="117"/>
      <c r="I20" s="116" t="e">
        <f>I4*Sheet2!I34%</f>
        <v>#DIV/0!</v>
      </c>
      <c r="J20" s="88"/>
      <c r="K20" s="88"/>
    </row>
    <row r="21" spans="1:11" ht="21" x14ac:dyDescent="0.2">
      <c r="A21" s="88"/>
      <c r="B21" s="189" t="s">
        <v>13</v>
      </c>
      <c r="C21" s="190"/>
      <c r="D21" s="115"/>
      <c r="E21" s="116">
        <f>'ورود اطلاعات'!C24</f>
        <v>0</v>
      </c>
      <c r="F21" s="117"/>
      <c r="G21" s="116">
        <v>0</v>
      </c>
      <c r="H21" s="117"/>
      <c r="I21" s="116">
        <f>'ورود اطلاعات'!C24</f>
        <v>0</v>
      </c>
      <c r="J21" s="88"/>
      <c r="K21" s="88"/>
    </row>
    <row r="22" spans="1:11" ht="21" x14ac:dyDescent="0.2">
      <c r="A22" s="88"/>
      <c r="B22" s="189" t="s">
        <v>65</v>
      </c>
      <c r="C22" s="190"/>
      <c r="D22" s="115">
        <f>'ورود اطلاعات'!C15</f>
        <v>0</v>
      </c>
      <c r="E22" s="116">
        <f>D22*2120</f>
        <v>0</v>
      </c>
      <c r="F22" s="117">
        <f>IF('ورود اطلاعات'!F9="بلی",Sheet2!I38,0)</f>
        <v>0</v>
      </c>
      <c r="G22" s="116">
        <f>F22*2120</f>
        <v>0</v>
      </c>
      <c r="H22" s="117">
        <f>F22+D22</f>
        <v>0</v>
      </c>
      <c r="I22" s="116">
        <f>H22*2120</f>
        <v>0</v>
      </c>
      <c r="J22" s="88"/>
      <c r="K22" s="88"/>
    </row>
    <row r="23" spans="1:11" ht="21.75" thickBot="1" x14ac:dyDescent="0.25">
      <c r="A23" s="88"/>
      <c r="B23" s="205" t="s">
        <v>66</v>
      </c>
      <c r="C23" s="206"/>
      <c r="D23" s="118">
        <f>'ورود اطلاعات'!C16</f>
        <v>0</v>
      </c>
      <c r="E23" s="119">
        <f>D23*2120</f>
        <v>0</v>
      </c>
      <c r="F23" s="120">
        <f>IF('ورود اطلاعات'!F9="بلی",Sheet2!I39,0)</f>
        <v>0</v>
      </c>
      <c r="G23" s="119">
        <f>F23*2120</f>
        <v>0</v>
      </c>
      <c r="H23" s="120">
        <f>F23+D23</f>
        <v>0</v>
      </c>
      <c r="I23" s="119">
        <f>H23*2120</f>
        <v>0</v>
      </c>
      <c r="J23" s="88"/>
      <c r="K23" s="88"/>
    </row>
    <row r="24" spans="1:11" ht="21.75" thickBot="1" x14ac:dyDescent="0.25">
      <c r="A24" s="88"/>
      <c r="B24" s="207" t="s">
        <v>11</v>
      </c>
      <c r="C24" s="208"/>
      <c r="D24" s="176">
        <f t="shared" ref="D24:H24" si="3">SUM(D7:D23)</f>
        <v>0</v>
      </c>
      <c r="E24" s="177">
        <f>SUM(E7:E23)</f>
        <v>0</v>
      </c>
      <c r="F24" s="178">
        <f t="shared" si="3"/>
        <v>0</v>
      </c>
      <c r="G24" s="177" t="e">
        <f>SUM(G7:G23)</f>
        <v>#DIV/0!</v>
      </c>
      <c r="H24" s="178">
        <f t="shared" si="3"/>
        <v>0</v>
      </c>
      <c r="I24" s="177" t="e">
        <f>SUM(I7:I23)</f>
        <v>#DIV/0!</v>
      </c>
      <c r="J24" s="88"/>
      <c r="K24" s="88"/>
    </row>
    <row r="25" spans="1:11" ht="24.75" customHeight="1" thickBot="1" x14ac:dyDescent="0.25">
      <c r="A25" s="88"/>
      <c r="B25" s="188"/>
      <c r="C25" s="188"/>
      <c r="D25" s="188"/>
      <c r="E25" s="188"/>
      <c r="F25" s="188"/>
      <c r="G25" s="188"/>
      <c r="H25" s="188"/>
      <c r="I25" s="188"/>
      <c r="J25" s="88"/>
      <c r="K25" s="88"/>
    </row>
    <row r="26" spans="1:11" ht="25.5" customHeight="1" thickBot="1" x14ac:dyDescent="0.25">
      <c r="A26" s="88"/>
      <c r="B26" s="191" t="s">
        <v>165</v>
      </c>
      <c r="C26" s="192"/>
      <c r="D26" s="192"/>
      <c r="E26" s="202" t="s">
        <v>156</v>
      </c>
      <c r="F26" s="202"/>
      <c r="G26" s="202" t="s">
        <v>157</v>
      </c>
      <c r="H26" s="202"/>
      <c r="I26" s="133" t="s">
        <v>158</v>
      </c>
      <c r="J26" s="88"/>
      <c r="K26" s="88"/>
    </row>
    <row r="27" spans="1:11" ht="20.25" x14ac:dyDescent="0.2">
      <c r="A27" s="88"/>
      <c r="B27" s="203" t="s">
        <v>160</v>
      </c>
      <c r="C27" s="204"/>
      <c r="D27" s="204"/>
      <c r="E27" s="200">
        <f>SUM(E7,E22:E23)/176</f>
        <v>0</v>
      </c>
      <c r="F27" s="200"/>
      <c r="G27" s="201">
        <f>SUM(I7,I22:I23)/176</f>
        <v>0</v>
      </c>
      <c r="H27" s="201"/>
      <c r="I27" s="134" t="e">
        <f>((G27-E27)/E27)*100</f>
        <v>#DIV/0!</v>
      </c>
      <c r="K27" s="88"/>
    </row>
    <row r="28" spans="1:11" ht="20.25" x14ac:dyDescent="0.2">
      <c r="A28" s="88"/>
      <c r="B28" s="193" t="s">
        <v>159</v>
      </c>
      <c r="C28" s="194"/>
      <c r="D28" s="194"/>
      <c r="E28" s="197">
        <f>SUM(E4,E5,E6,E9,E10,E13,E15,E16,E17,E22,E23)</f>
        <v>0</v>
      </c>
      <c r="F28" s="197"/>
      <c r="G28" s="197" t="e">
        <f>SUM(I4,I5,I6,I9,I10,I13,I15,I16,I17,I22,I23)</f>
        <v>#DIV/0!</v>
      </c>
      <c r="H28" s="197"/>
      <c r="I28" s="135" t="e">
        <f>((G28-E28)*100)/E28</f>
        <v>#DIV/0!</v>
      </c>
      <c r="J28" s="88"/>
      <c r="K28" s="88"/>
    </row>
    <row r="29" spans="1:11" ht="20.25" x14ac:dyDescent="0.2">
      <c r="A29" s="88"/>
      <c r="B29" s="193" t="s">
        <v>161</v>
      </c>
      <c r="C29" s="194"/>
      <c r="D29" s="194"/>
      <c r="E29" s="197">
        <f>E24</f>
        <v>0</v>
      </c>
      <c r="F29" s="197"/>
      <c r="G29" s="197" t="e">
        <f>I24</f>
        <v>#DIV/0!</v>
      </c>
      <c r="H29" s="197"/>
      <c r="I29" s="135" t="e">
        <f>((G29-E29)*100)/E29</f>
        <v>#DIV/0!</v>
      </c>
      <c r="J29" s="88"/>
      <c r="K29" s="88"/>
    </row>
    <row r="30" spans="1:11" ht="20.25" x14ac:dyDescent="0.2">
      <c r="A30" s="88"/>
      <c r="B30" s="193" t="s">
        <v>164</v>
      </c>
      <c r="C30" s="194"/>
      <c r="D30" s="194"/>
      <c r="E30" s="197"/>
      <c r="F30" s="197"/>
      <c r="G30" s="197" t="e">
        <f>G24</f>
        <v>#DIV/0!</v>
      </c>
      <c r="H30" s="197"/>
      <c r="I30" s="135" t="e">
        <f>G24/E24*100</f>
        <v>#DIV/0!</v>
      </c>
      <c r="J30" s="88"/>
      <c r="K30" s="88"/>
    </row>
    <row r="31" spans="1:11" ht="20.25" x14ac:dyDescent="0.2">
      <c r="A31" s="88"/>
      <c r="B31" s="193" t="s">
        <v>162</v>
      </c>
      <c r="C31" s="194"/>
      <c r="D31" s="194"/>
      <c r="E31" s="197">
        <f>((E28-15630000)/50)+781500</f>
        <v>468900</v>
      </c>
      <c r="F31" s="197"/>
      <c r="G31" s="197" t="e">
        <f>((G28-15630000)/50)+781500</f>
        <v>#DIV/0!</v>
      </c>
      <c r="H31" s="197"/>
      <c r="I31" s="135" t="e">
        <f>((G31-E31)*100)/E31</f>
        <v>#DIV/0!</v>
      </c>
      <c r="J31" s="88"/>
      <c r="K31" s="88"/>
    </row>
    <row r="32" spans="1:11" ht="21" thickBot="1" x14ac:dyDescent="0.25">
      <c r="A32" s="88"/>
      <c r="B32" s="195" t="s">
        <v>163</v>
      </c>
      <c r="C32" s="196"/>
      <c r="D32" s="196"/>
      <c r="E32" s="198">
        <f>E31/2</f>
        <v>234450</v>
      </c>
      <c r="F32" s="198"/>
      <c r="G32" s="198" t="e">
        <f>G31/2</f>
        <v>#DIV/0!</v>
      </c>
      <c r="H32" s="198"/>
      <c r="I32" s="132" t="e">
        <f>((G32-E32)*100)/E32</f>
        <v>#DIV/0!</v>
      </c>
      <c r="J32" s="88"/>
      <c r="K32" s="88"/>
    </row>
    <row r="33" spans="1:11" ht="21" customHeight="1" thickBot="1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1:11" ht="21" customHeight="1" thickBot="1" x14ac:dyDescent="0.25">
      <c r="A34" s="88"/>
      <c r="B34" s="218" t="s">
        <v>31</v>
      </c>
      <c r="C34" s="218"/>
      <c r="D34" s="218"/>
      <c r="E34" s="218"/>
      <c r="F34" s="220" t="s">
        <v>168</v>
      </c>
      <c r="G34" s="221"/>
      <c r="H34" s="221"/>
      <c r="I34" s="222"/>
      <c r="J34" s="88"/>
      <c r="K34" s="88"/>
    </row>
    <row r="35" spans="1:11" ht="21" customHeight="1" thickBot="1" x14ac:dyDescent="0.25">
      <c r="A35" s="137"/>
      <c r="B35" s="215" t="s">
        <v>32</v>
      </c>
      <c r="C35" s="223"/>
      <c r="D35" s="223"/>
      <c r="E35" s="223"/>
      <c r="F35" s="88"/>
      <c r="G35" s="88"/>
      <c r="H35" s="88"/>
      <c r="I35" s="88"/>
      <c r="J35" s="88"/>
      <c r="K35" s="88"/>
    </row>
    <row r="36" spans="1:11" ht="21" customHeight="1" thickBot="1" x14ac:dyDescent="0.25">
      <c r="A36" s="137"/>
      <c r="B36" s="218" t="s">
        <v>129</v>
      </c>
      <c r="C36" s="219"/>
      <c r="D36" s="219"/>
      <c r="E36" s="219"/>
      <c r="F36" s="220" t="s">
        <v>166</v>
      </c>
      <c r="G36" s="221"/>
      <c r="H36" s="221"/>
      <c r="I36" s="222"/>
      <c r="J36" s="88"/>
      <c r="K36" s="88"/>
    </row>
    <row r="37" spans="1:11" ht="21" customHeight="1" thickBot="1" x14ac:dyDescent="0.25">
      <c r="A37" s="137"/>
      <c r="B37" s="225" t="s">
        <v>130</v>
      </c>
      <c r="C37" s="225"/>
      <c r="D37" s="225"/>
      <c r="E37" s="225"/>
      <c r="F37" s="88"/>
      <c r="G37" s="88"/>
      <c r="H37" s="88"/>
      <c r="I37" s="88"/>
      <c r="J37" s="88"/>
      <c r="K37" s="88"/>
    </row>
    <row r="38" spans="1:11" ht="21" customHeight="1" thickBot="1" x14ac:dyDescent="0.25">
      <c r="A38" s="137"/>
      <c r="B38" s="215" t="s">
        <v>131</v>
      </c>
      <c r="C38" s="216"/>
      <c r="D38" s="216"/>
      <c r="E38" s="216"/>
      <c r="F38" s="220" t="s">
        <v>167</v>
      </c>
      <c r="G38" s="221"/>
      <c r="H38" s="221"/>
      <c r="I38" s="222"/>
      <c r="K38" s="88"/>
    </row>
    <row r="39" spans="1:11" ht="21" customHeight="1" x14ac:dyDescent="0.2">
      <c r="A39" s="137"/>
      <c r="B39" s="88"/>
      <c r="C39" s="88"/>
      <c r="D39" s="88"/>
      <c r="E39" s="88"/>
      <c r="F39" s="224" t="s">
        <v>174</v>
      </c>
      <c r="G39" s="224"/>
      <c r="H39" s="224"/>
      <c r="I39" s="224"/>
      <c r="J39" s="88"/>
      <c r="K39" s="88"/>
    </row>
    <row r="40" spans="1:11" ht="304.5" customHeight="1" x14ac:dyDescent="0.2">
      <c r="A40" s="137"/>
      <c r="B40" s="137"/>
      <c r="C40" s="137"/>
      <c r="D40" s="137"/>
      <c r="E40" s="137"/>
      <c r="F40" s="88"/>
      <c r="G40" s="138"/>
      <c r="H40" s="217"/>
      <c r="I40" s="217"/>
      <c r="J40" s="217"/>
      <c r="K40" s="136"/>
    </row>
    <row r="41" spans="1:11" ht="19.5" x14ac:dyDescent="0.2">
      <c r="A41" s="88"/>
      <c r="B41" s="88"/>
      <c r="F41" s="88"/>
      <c r="G41" s="138"/>
      <c r="H41" s="217"/>
      <c r="I41" s="217"/>
      <c r="J41" s="217"/>
      <c r="K41" s="138"/>
    </row>
  </sheetData>
  <sheetProtection algorithmName="SHA-512" hashValue="MKh7tuvh9Ouapk5F75qDf9oG/WFtgi5tawx/b9SJZflrnRihy5mD54mRzdrrnnstA1T6X0Wmb798tsTycZCmcw==" saltValue="fwJW2AM0hISAJDbInvlXeg==" spinCount="100000" sheet="1" formatCells="0" formatColumns="0" formatRows="0" insertColumns="0" insertRows="0" insertHyperlinks="0" deleteColumns="0" deleteRows="0" sort="0" autoFilter="0" pivotTables="0"/>
  <mergeCells count="56">
    <mergeCell ref="B15:C15"/>
    <mergeCell ref="B16:C16"/>
    <mergeCell ref="B17:C17"/>
    <mergeCell ref="B13:C13"/>
    <mergeCell ref="B4:B7"/>
    <mergeCell ref="B8:C8"/>
    <mergeCell ref="B9:C9"/>
    <mergeCell ref="B10:C10"/>
    <mergeCell ref="B11:C11"/>
    <mergeCell ref="B12:C12"/>
    <mergeCell ref="B38:E38"/>
    <mergeCell ref="H40:J40"/>
    <mergeCell ref="H41:J41"/>
    <mergeCell ref="B28:D28"/>
    <mergeCell ref="B36:E36"/>
    <mergeCell ref="G32:H32"/>
    <mergeCell ref="E30:F30"/>
    <mergeCell ref="G30:H30"/>
    <mergeCell ref="F36:I36"/>
    <mergeCell ref="F34:I34"/>
    <mergeCell ref="B29:D29"/>
    <mergeCell ref="B34:E34"/>
    <mergeCell ref="B35:E35"/>
    <mergeCell ref="F38:I38"/>
    <mergeCell ref="F39:I39"/>
    <mergeCell ref="B37:E37"/>
    <mergeCell ref="B1:I1"/>
    <mergeCell ref="B14:C14"/>
    <mergeCell ref="E27:F27"/>
    <mergeCell ref="G27:H27"/>
    <mergeCell ref="E26:F26"/>
    <mergeCell ref="G26:H26"/>
    <mergeCell ref="B18:C18"/>
    <mergeCell ref="B19:C19"/>
    <mergeCell ref="B27:D27"/>
    <mergeCell ref="B23:C23"/>
    <mergeCell ref="B24:C24"/>
    <mergeCell ref="B22:C22"/>
    <mergeCell ref="B2:C3"/>
    <mergeCell ref="D2:E2"/>
    <mergeCell ref="F2:G2"/>
    <mergeCell ref="H2:I2"/>
    <mergeCell ref="B25:I25"/>
    <mergeCell ref="B20:C20"/>
    <mergeCell ref="B26:D26"/>
    <mergeCell ref="B31:D31"/>
    <mergeCell ref="B32:D32"/>
    <mergeCell ref="B30:D30"/>
    <mergeCell ref="E28:F28"/>
    <mergeCell ref="G28:H28"/>
    <mergeCell ref="E29:F29"/>
    <mergeCell ref="G29:H29"/>
    <mergeCell ref="E31:F31"/>
    <mergeCell ref="E32:F32"/>
    <mergeCell ref="G31:H31"/>
    <mergeCell ref="B21:C21"/>
  </mergeCells>
  <hyperlinks>
    <hyperlink ref="B38" r:id="rId1"/>
    <hyperlink ref="B35" r:id="rId2"/>
    <hyperlink ref="F36" location="'حکم قبل از رتبه بندی'!A1" display="ورود"/>
    <hyperlink ref="F38" location="'حکم پس از رتبه بندی'!A1" display="ورود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Q44"/>
  <sheetViews>
    <sheetView rightToLeft="1" workbookViewId="0">
      <selection activeCell="G9" sqref="G9"/>
    </sheetView>
  </sheetViews>
  <sheetFormatPr defaultColWidth="9" defaultRowHeight="14.25" x14ac:dyDescent="0.2"/>
  <cols>
    <col min="1" max="6" width="9" style="2"/>
    <col min="7" max="7" width="36.25" style="2" bestFit="1" customWidth="1"/>
    <col min="8" max="9" width="9" style="2"/>
    <col min="10" max="10" width="10.125" style="2" bestFit="1" customWidth="1"/>
    <col min="11" max="23" width="9" style="2"/>
    <col min="24" max="24" width="8.125" customWidth="1"/>
    <col min="25" max="25" width="18.625" customWidth="1"/>
    <col min="26" max="26" width="11.625" customWidth="1"/>
    <col min="27" max="27" width="12.625" customWidth="1"/>
    <col min="28" max="28" width="11.625" customWidth="1"/>
    <col min="29" max="29" width="12.625" customWidth="1"/>
    <col min="30" max="30" width="13.875" bestFit="1" customWidth="1"/>
    <col min="31" max="35" width="9.125"/>
    <col min="36" max="36" width="14.75" customWidth="1"/>
    <col min="37" max="37" width="9.125"/>
    <col min="38" max="38" width="11.25" bestFit="1" customWidth="1"/>
    <col min="39" max="39" width="9.125"/>
    <col min="40" max="40" width="12.75" bestFit="1" customWidth="1"/>
    <col min="41" max="41" width="9.125"/>
    <col min="42" max="42" width="16.375" bestFit="1" customWidth="1"/>
    <col min="43" max="43" width="10.25" customWidth="1"/>
    <col min="44" max="16384" width="9" style="2"/>
  </cols>
  <sheetData>
    <row r="1" spans="2:29" ht="15" thickBot="1" x14ac:dyDescent="0.25">
      <c r="C1" s="3"/>
      <c r="O1" s="2">
        <v>0</v>
      </c>
      <c r="U1" s="2">
        <v>0</v>
      </c>
    </row>
    <row r="2" spans="2:29" x14ac:dyDescent="0.2">
      <c r="B2" s="1"/>
      <c r="C2" s="4">
        <v>4</v>
      </c>
      <c r="D2" s="5" t="s">
        <v>53</v>
      </c>
      <c r="E2" s="3" t="s">
        <v>45</v>
      </c>
      <c r="L2" s="2">
        <v>0</v>
      </c>
      <c r="M2" s="2">
        <v>0</v>
      </c>
      <c r="O2" s="2">
        <v>700</v>
      </c>
      <c r="Q2" s="25" t="s">
        <v>70</v>
      </c>
      <c r="S2" s="2" t="s">
        <v>14</v>
      </c>
      <c r="U2" s="2">
        <v>1</v>
      </c>
    </row>
    <row r="3" spans="2:29" ht="15" thickBot="1" x14ac:dyDescent="0.25">
      <c r="C3" s="4">
        <v>5</v>
      </c>
      <c r="D3" s="5" t="s">
        <v>54</v>
      </c>
      <c r="E3" s="3" t="s">
        <v>42</v>
      </c>
      <c r="L3" s="2">
        <v>210</v>
      </c>
      <c r="M3" s="2">
        <v>810</v>
      </c>
      <c r="O3" s="2">
        <v>1500</v>
      </c>
      <c r="Q3" s="26" t="s">
        <v>71</v>
      </c>
      <c r="S3" s="2" t="s">
        <v>15</v>
      </c>
      <c r="U3" s="2">
        <v>2</v>
      </c>
    </row>
    <row r="4" spans="2:29" ht="21.75" thickBot="1" x14ac:dyDescent="0.25">
      <c r="C4" s="4">
        <v>6</v>
      </c>
      <c r="D4" s="5" t="s">
        <v>55</v>
      </c>
      <c r="E4" s="3" t="s">
        <v>43</v>
      </c>
      <c r="L4" s="2">
        <v>420</v>
      </c>
      <c r="O4" s="2">
        <v>2000</v>
      </c>
      <c r="U4" s="2">
        <v>3</v>
      </c>
      <c r="Y4" s="29" t="s">
        <v>60</v>
      </c>
      <c r="Z4" s="69"/>
      <c r="AA4" s="27" t="s">
        <v>69</v>
      </c>
      <c r="AB4" s="30" t="s">
        <v>74</v>
      </c>
      <c r="AC4" s="27" t="s">
        <v>74</v>
      </c>
    </row>
    <row r="5" spans="2:29" ht="22.5" x14ac:dyDescent="0.55000000000000004">
      <c r="C5" s="4">
        <v>7</v>
      </c>
      <c r="D5" s="5" t="s">
        <v>56</v>
      </c>
      <c r="E5" s="3" t="s">
        <v>44</v>
      </c>
      <c r="L5" s="2">
        <v>630</v>
      </c>
      <c r="U5" s="2">
        <v>4</v>
      </c>
      <c r="Y5" s="28" t="s">
        <v>45</v>
      </c>
      <c r="Z5" s="6">
        <v>1300</v>
      </c>
      <c r="AA5" s="7">
        <f>IF(Y5=Sheet2!H24,Z5,0)</f>
        <v>0</v>
      </c>
      <c r="AB5" s="6">
        <v>18</v>
      </c>
      <c r="AC5" s="7">
        <f>IF(Sheet2!H24=Y5,AB5,0)</f>
        <v>0</v>
      </c>
    </row>
    <row r="6" spans="2:29" ht="22.5" x14ac:dyDescent="0.55000000000000004">
      <c r="C6" s="4">
        <v>8</v>
      </c>
      <c r="D6" s="5" t="s">
        <v>57</v>
      </c>
      <c r="E6" s="3" t="s">
        <v>58</v>
      </c>
      <c r="L6" s="2">
        <v>840</v>
      </c>
      <c r="U6" s="2">
        <v>5</v>
      </c>
      <c r="Y6" s="9" t="s">
        <v>42</v>
      </c>
      <c r="Z6" s="8">
        <v>1450</v>
      </c>
      <c r="AA6" s="10">
        <f>IF(Y6=Sheet2!H24,Z6,0)</f>
        <v>0</v>
      </c>
      <c r="AB6" s="8">
        <v>25</v>
      </c>
      <c r="AC6" s="7">
        <f>IF(Sheet2!H24=Y6,AB6,0)</f>
        <v>0</v>
      </c>
    </row>
    <row r="7" spans="2:29" ht="22.5" x14ac:dyDescent="0.55000000000000004">
      <c r="C7" s="4">
        <v>9</v>
      </c>
      <c r="E7" s="3" t="s">
        <v>59</v>
      </c>
      <c r="L7" s="2">
        <v>1050</v>
      </c>
      <c r="U7" s="2">
        <v>6</v>
      </c>
      <c r="Y7" s="9" t="s">
        <v>43</v>
      </c>
      <c r="Z7" s="8">
        <v>1700</v>
      </c>
      <c r="AA7" s="10">
        <f>IF(Y7=Sheet2!H24,Z7,0)</f>
        <v>0</v>
      </c>
      <c r="AB7" s="8">
        <v>32</v>
      </c>
      <c r="AC7" s="7">
        <f>IF(Sheet2!H24=Y7,AB7,0)</f>
        <v>0</v>
      </c>
    </row>
    <row r="8" spans="2:29" ht="22.5" x14ac:dyDescent="0.55000000000000004">
      <c r="C8" s="4">
        <v>10</v>
      </c>
      <c r="L8" s="2">
        <v>1260</v>
      </c>
      <c r="U8" s="2">
        <v>7</v>
      </c>
      <c r="Y8" s="9" t="s">
        <v>44</v>
      </c>
      <c r="Z8" s="8">
        <v>2100</v>
      </c>
      <c r="AA8" s="10">
        <f>IF(Y8=Sheet2!H24,Z8,0)</f>
        <v>2100</v>
      </c>
      <c r="AB8" s="8">
        <v>39</v>
      </c>
      <c r="AC8" s="7">
        <f>IF(Sheet2!H24=Y8,AB8,0)</f>
        <v>39</v>
      </c>
    </row>
    <row r="9" spans="2:29" ht="22.5" x14ac:dyDescent="0.55000000000000004">
      <c r="C9" s="4">
        <v>11</v>
      </c>
      <c r="L9" s="2">
        <v>1470</v>
      </c>
      <c r="U9" s="2">
        <v>8</v>
      </c>
      <c r="Y9" s="9" t="s">
        <v>58</v>
      </c>
      <c r="Z9" s="8">
        <v>2600</v>
      </c>
      <c r="AA9" s="10">
        <f>IF(Y9=Sheet2!H24,Z9,0)</f>
        <v>0</v>
      </c>
      <c r="AB9" s="8">
        <v>46</v>
      </c>
      <c r="AC9" s="7">
        <f>IF(Sheet2!H24=Y9,AB9,0)</f>
        <v>0</v>
      </c>
    </row>
    <row r="10" spans="2:29" ht="23.25" thickBot="1" x14ac:dyDescent="0.6">
      <c r="C10" s="4">
        <v>12</v>
      </c>
      <c r="L10" s="2">
        <v>1680</v>
      </c>
      <c r="U10" s="2">
        <v>9</v>
      </c>
      <c r="Y10" s="11" t="s">
        <v>59</v>
      </c>
      <c r="Z10" s="12">
        <v>3100</v>
      </c>
      <c r="AA10" s="13">
        <f>IF(Y10=Sheet2!H24,Z10,0)</f>
        <v>0</v>
      </c>
      <c r="AB10" s="12">
        <v>53</v>
      </c>
      <c r="AC10" s="35">
        <f>IF(Sheet2!H24=Y10,AB10,0)</f>
        <v>0</v>
      </c>
    </row>
    <row r="11" spans="2:29" ht="23.25" thickBot="1" x14ac:dyDescent="0.6">
      <c r="C11" s="4">
        <v>13</v>
      </c>
      <c r="U11" s="2">
        <v>10</v>
      </c>
      <c r="Y11" s="233" t="s">
        <v>69</v>
      </c>
      <c r="Z11" s="234"/>
      <c r="AA11" s="47">
        <f>SUM(AA5:AA10)</f>
        <v>2100</v>
      </c>
      <c r="AB11" s="39">
        <f>SUM(AC5:AC10)</f>
        <v>39</v>
      </c>
      <c r="AC11" s="36">
        <f>(AB11*Sheet2!H26)+((Sheet2!H27/12)*AB11)</f>
        <v>0</v>
      </c>
    </row>
    <row r="12" spans="2:29" ht="22.5" x14ac:dyDescent="0.55000000000000004">
      <c r="C12" s="4">
        <v>14</v>
      </c>
      <c r="U12" s="2">
        <v>11</v>
      </c>
      <c r="Y12" s="242" t="s">
        <v>77</v>
      </c>
      <c r="Z12" s="243"/>
      <c r="AA12" s="243"/>
      <c r="AB12" s="244"/>
      <c r="AC12" s="37">
        <f>Sheet2!H28/2</f>
        <v>0</v>
      </c>
    </row>
    <row r="13" spans="2:29" ht="23.25" thickBot="1" x14ac:dyDescent="0.6">
      <c r="C13" s="4">
        <v>15</v>
      </c>
      <c r="U13" s="2">
        <v>12</v>
      </c>
      <c r="Y13" s="245" t="s">
        <v>78</v>
      </c>
      <c r="Z13" s="246"/>
      <c r="AA13" s="246"/>
      <c r="AB13" s="246"/>
      <c r="AC13" s="38">
        <f>AC11+AC12</f>
        <v>0</v>
      </c>
    </row>
    <row r="14" spans="2:29" ht="20.25" thickBot="1" x14ac:dyDescent="0.55000000000000004">
      <c r="C14" s="4">
        <v>16</v>
      </c>
      <c r="G14" s="183" t="s">
        <v>91</v>
      </c>
      <c r="H14" s="183"/>
      <c r="U14" s="2">
        <v>13</v>
      </c>
    </row>
    <row r="15" spans="2:29" ht="21" x14ac:dyDescent="0.2">
      <c r="C15" s="4">
        <v>17</v>
      </c>
      <c r="G15" s="75" t="s">
        <v>86</v>
      </c>
      <c r="H15" s="76">
        <v>0</v>
      </c>
      <c r="U15" s="2">
        <v>14</v>
      </c>
    </row>
    <row r="16" spans="2:29" ht="21.75" thickBot="1" x14ac:dyDescent="0.25">
      <c r="G16" s="79" t="s">
        <v>87</v>
      </c>
      <c r="H16" s="80">
        <v>0</v>
      </c>
      <c r="U16" s="2">
        <v>15</v>
      </c>
    </row>
    <row r="17" spans="7:32" ht="15" thickBot="1" x14ac:dyDescent="0.25">
      <c r="U17" s="2">
        <v>16</v>
      </c>
    </row>
    <row r="18" spans="7:32" x14ac:dyDescent="0.2">
      <c r="G18" s="229" t="s">
        <v>132</v>
      </c>
      <c r="H18" s="229"/>
      <c r="U18" s="2">
        <v>17</v>
      </c>
    </row>
    <row r="19" spans="7:32" ht="15" thickBot="1" x14ac:dyDescent="0.25">
      <c r="G19" s="230"/>
      <c r="H19" s="230"/>
      <c r="U19" s="2">
        <v>18</v>
      </c>
    </row>
    <row r="20" spans="7:32" ht="15" thickBot="1" x14ac:dyDescent="0.25">
      <c r="U20" s="2">
        <v>19</v>
      </c>
    </row>
    <row r="21" spans="7:32" ht="21.75" thickBot="1" x14ac:dyDescent="0.25">
      <c r="G21" s="231" t="s">
        <v>68</v>
      </c>
      <c r="H21" s="232"/>
      <c r="U21" s="2">
        <v>20</v>
      </c>
    </row>
    <row r="22" spans="7:32" ht="22.5" x14ac:dyDescent="0.55000000000000004">
      <c r="G22" s="77" t="s">
        <v>51</v>
      </c>
      <c r="H22" s="78">
        <v>5</v>
      </c>
      <c r="U22" s="2">
        <v>21</v>
      </c>
      <c r="X22" s="44" t="s">
        <v>61</v>
      </c>
      <c r="Y22" s="45" t="s">
        <v>0</v>
      </c>
      <c r="Z22" s="46"/>
      <c r="AA22" s="2"/>
      <c r="AB22" s="2"/>
      <c r="AC22" s="2"/>
      <c r="AD22" s="2"/>
    </row>
    <row r="23" spans="7:32" ht="22.5" x14ac:dyDescent="0.55000000000000004">
      <c r="G23" s="77" t="s">
        <v>52</v>
      </c>
      <c r="H23" s="78" t="s">
        <v>53</v>
      </c>
      <c r="U23" s="2">
        <v>22</v>
      </c>
      <c r="X23" s="43">
        <v>1</v>
      </c>
      <c r="Y23" s="14">
        <v>2400</v>
      </c>
      <c r="Z23" s="18">
        <f>IF(X23=Sheet2!H22,Y23,0)</f>
        <v>0</v>
      </c>
      <c r="AA23" s="2"/>
      <c r="AB23" s="2"/>
      <c r="AC23" s="2"/>
      <c r="AD23" s="2"/>
    </row>
    <row r="24" spans="7:32" ht="22.5" x14ac:dyDescent="0.55000000000000004">
      <c r="G24" s="77" t="s">
        <v>41</v>
      </c>
      <c r="H24" s="78" t="s">
        <v>44</v>
      </c>
      <c r="U24" s="2">
        <v>23</v>
      </c>
      <c r="X24" s="81">
        <v>2</v>
      </c>
      <c r="Y24" s="82">
        <v>2600</v>
      </c>
      <c r="Z24" s="10">
        <f>IF(X24=Sheet2!H22,Y24,0)</f>
        <v>0</v>
      </c>
      <c r="AA24" s="2"/>
      <c r="AB24" s="2"/>
      <c r="AC24" s="2"/>
      <c r="AD24" s="2"/>
    </row>
    <row r="25" spans="7:32" ht="22.5" x14ac:dyDescent="0.55000000000000004">
      <c r="G25" s="77" t="s">
        <v>72</v>
      </c>
      <c r="H25" s="78" t="s">
        <v>70</v>
      </c>
      <c r="U25" s="2">
        <v>24</v>
      </c>
      <c r="X25" s="43">
        <v>3</v>
      </c>
      <c r="Y25" s="14">
        <v>2800</v>
      </c>
      <c r="Z25" s="18">
        <f>IF(X25=Sheet2!H22,Y25,0)</f>
        <v>0</v>
      </c>
      <c r="AA25" s="2"/>
      <c r="AB25" s="2"/>
      <c r="AC25" s="2"/>
      <c r="AD25" s="2"/>
    </row>
    <row r="26" spans="7:32" ht="22.5" x14ac:dyDescent="0.55000000000000004">
      <c r="G26" s="77" t="s">
        <v>73</v>
      </c>
      <c r="H26" s="78">
        <v>0</v>
      </c>
      <c r="U26" s="2">
        <v>25</v>
      </c>
      <c r="X26" s="81">
        <v>4</v>
      </c>
      <c r="Y26" s="82">
        <v>3000</v>
      </c>
      <c r="Z26" s="10">
        <f>IF(X26=Sheet2!H22,Y26,0)</f>
        <v>0</v>
      </c>
      <c r="AA26" s="2"/>
      <c r="AB26" s="2"/>
      <c r="AC26" s="2"/>
      <c r="AD26" s="2"/>
    </row>
    <row r="27" spans="7:32" ht="22.5" x14ac:dyDescent="0.55000000000000004">
      <c r="G27" s="77" t="s">
        <v>75</v>
      </c>
      <c r="H27" s="78">
        <v>0</v>
      </c>
      <c r="U27" s="2">
        <v>26</v>
      </c>
      <c r="X27" s="43">
        <v>5</v>
      </c>
      <c r="Y27" s="14">
        <v>3200</v>
      </c>
      <c r="Z27" s="18">
        <f>IF(X27=Sheet2!H22,Y27,0)</f>
        <v>3200</v>
      </c>
      <c r="AA27" s="2"/>
      <c r="AB27" s="2"/>
      <c r="AC27" s="2"/>
      <c r="AD27" s="2"/>
    </row>
    <row r="28" spans="7:32" ht="23.25" thickBot="1" x14ac:dyDescent="0.6">
      <c r="G28" s="79" t="s">
        <v>76</v>
      </c>
      <c r="H28" s="80">
        <v>0</v>
      </c>
      <c r="U28" s="2">
        <v>27</v>
      </c>
      <c r="X28" s="81">
        <v>6</v>
      </c>
      <c r="Y28" s="82">
        <v>3400</v>
      </c>
      <c r="Z28" s="10">
        <f>IF(X28=Sheet2!H22,Y28,0)</f>
        <v>0</v>
      </c>
      <c r="AA28" s="2"/>
      <c r="AB28" s="2"/>
      <c r="AC28" s="2"/>
      <c r="AD28" s="2"/>
    </row>
    <row r="29" spans="7:32" ht="23.25" thickBot="1" x14ac:dyDescent="0.6">
      <c r="U29" s="2">
        <v>28</v>
      </c>
      <c r="X29" s="43">
        <v>7</v>
      </c>
      <c r="Y29" s="14">
        <v>3600</v>
      </c>
      <c r="Z29" s="18">
        <f>IF(X29=Sheet2!H22,Y29,0)</f>
        <v>0</v>
      </c>
      <c r="AA29" s="2"/>
      <c r="AB29" s="2"/>
      <c r="AC29" s="2"/>
      <c r="AD29" s="2"/>
      <c r="AF29" s="86"/>
    </row>
    <row r="30" spans="7:32" ht="22.5" x14ac:dyDescent="0.55000000000000004">
      <c r="G30" s="88"/>
      <c r="H30" s="88"/>
      <c r="I30" s="88"/>
      <c r="U30" s="2">
        <v>29</v>
      </c>
      <c r="X30" s="81">
        <v>8</v>
      </c>
      <c r="Y30" s="82">
        <v>3800</v>
      </c>
      <c r="Z30" s="10">
        <f>IF(X30=Sheet2!H22,Y30,0)</f>
        <v>0</v>
      </c>
      <c r="AA30" s="2"/>
      <c r="AB30" s="2"/>
      <c r="AC30" s="2"/>
      <c r="AD30" s="2"/>
    </row>
    <row r="31" spans="7:32" ht="22.5" x14ac:dyDescent="0.55000000000000004">
      <c r="G31" s="228" t="s">
        <v>82</v>
      </c>
      <c r="H31" s="228"/>
      <c r="I31" s="129" t="e">
        <f>('ورود اطلاعات'!C21*100)/Sheet2!AQ38</f>
        <v>#DIV/0!</v>
      </c>
      <c r="U31" s="2">
        <v>30</v>
      </c>
      <c r="X31" s="43">
        <v>9</v>
      </c>
      <c r="Y31" s="14">
        <v>4000</v>
      </c>
      <c r="Z31" s="18">
        <f>IF(X31=Sheet2!H22,Y31,0)</f>
        <v>0</v>
      </c>
      <c r="AA31" s="2"/>
      <c r="AB31" s="2"/>
      <c r="AC31" s="2"/>
      <c r="AD31" s="2"/>
      <c r="AF31" s="87"/>
    </row>
    <row r="32" spans="7:32" ht="22.5" x14ac:dyDescent="0.55000000000000004">
      <c r="G32" s="228" t="s">
        <v>83</v>
      </c>
      <c r="H32" s="228"/>
      <c r="I32" s="129" t="e">
        <f>('ورود اطلاعات'!C22*100)/Sheet2!AQ38</f>
        <v>#DIV/0!</v>
      </c>
      <c r="X32" s="81">
        <v>10</v>
      </c>
      <c r="Y32" s="82">
        <v>4200</v>
      </c>
      <c r="Z32" s="10">
        <f>IF(X32=Sheet2!H22,Y32,0)</f>
        <v>0</v>
      </c>
      <c r="AA32" s="2"/>
      <c r="AB32" s="2"/>
      <c r="AC32" s="2"/>
      <c r="AD32" s="2"/>
    </row>
    <row r="33" spans="7:43" ht="22.5" x14ac:dyDescent="0.55000000000000004">
      <c r="G33" s="228" t="s">
        <v>145</v>
      </c>
      <c r="H33" s="228"/>
      <c r="I33" s="129" t="e">
        <f>('ورود اطلاعات'!C20*100)/Sheet2!I36</f>
        <v>#DIV/0!</v>
      </c>
      <c r="X33" s="43">
        <v>11</v>
      </c>
      <c r="Y33" s="14">
        <v>4400</v>
      </c>
      <c r="Z33" s="18">
        <f>IF(X33=Sheet2!H22,Y33,0)</f>
        <v>0</v>
      </c>
      <c r="AA33" s="2"/>
      <c r="AB33" s="2"/>
      <c r="AC33" s="2"/>
      <c r="AD33" s="2"/>
    </row>
    <row r="34" spans="7:43" ht="22.5" x14ac:dyDescent="0.55000000000000004">
      <c r="G34" s="228" t="s">
        <v>155</v>
      </c>
      <c r="H34" s="228"/>
      <c r="I34" s="129" t="e">
        <f>('جدول محاسبات'!E20*100)/'جدول محاسبات'!E4</f>
        <v>#DIV/0!</v>
      </c>
      <c r="X34" s="81">
        <v>12</v>
      </c>
      <c r="Y34" s="82">
        <v>4600</v>
      </c>
      <c r="Z34" s="10">
        <f>IF(X34=Sheet2!H22,Y34,0)</f>
        <v>0</v>
      </c>
      <c r="AA34" s="2"/>
      <c r="AB34" s="2"/>
      <c r="AC34" s="2"/>
      <c r="AD34" s="2"/>
    </row>
    <row r="35" spans="7:43" ht="22.5" x14ac:dyDescent="0.55000000000000004">
      <c r="G35" s="90"/>
      <c r="H35" s="90"/>
      <c r="I35" s="90"/>
      <c r="X35" s="43">
        <v>13</v>
      </c>
      <c r="Y35" s="14">
        <v>4800</v>
      </c>
      <c r="Z35" s="18">
        <f>IF(X35=Sheet2!H22,Y35,0)</f>
        <v>0</v>
      </c>
      <c r="AA35" s="2"/>
      <c r="AB35" s="2"/>
      <c r="AC35" s="2"/>
      <c r="AD35" s="2"/>
    </row>
    <row r="36" spans="7:43" ht="22.5" x14ac:dyDescent="0.55000000000000004">
      <c r="G36" s="228" t="s">
        <v>146</v>
      </c>
      <c r="H36" s="228"/>
      <c r="I36" s="121">
        <f>SUM('جدول محاسبات'!E4,'جدول محاسبات'!E5,'جدول محاسبات'!E6,'جدول محاسبات'!E9,'جدول محاسبات'!E13,'جدول محاسبات'!E15,'جدول محاسبات'!E16,'جدول محاسبات'!E17,'جدول محاسبات'!E22,'جدول محاسبات'!E23)</f>
        <v>0</v>
      </c>
      <c r="X36" s="81">
        <v>14</v>
      </c>
      <c r="Y36" s="82">
        <v>5000</v>
      </c>
      <c r="Z36" s="10">
        <f>IF(X36=Sheet2!H22,Y36,0)</f>
        <v>0</v>
      </c>
      <c r="AA36" s="2"/>
      <c r="AB36" s="2"/>
      <c r="AC36" s="2"/>
      <c r="AD36" s="2"/>
      <c r="AO36" s="71"/>
      <c r="AP36" s="72"/>
      <c r="AQ36" s="73"/>
    </row>
    <row r="37" spans="7:43" ht="23.25" thickBot="1" x14ac:dyDescent="0.6">
      <c r="G37" s="90"/>
      <c r="H37" s="90"/>
      <c r="I37" s="90"/>
      <c r="X37" s="43">
        <v>15</v>
      </c>
      <c r="Y37" s="14">
        <v>5200</v>
      </c>
      <c r="Z37" s="18">
        <f>IF(X37=Sheet2!H22,Y37,0)</f>
        <v>0</v>
      </c>
      <c r="AA37" s="2"/>
      <c r="AB37" s="2"/>
      <c r="AC37" s="2"/>
      <c r="AD37" s="2"/>
    </row>
    <row r="38" spans="7:43" ht="23.25" thickBot="1" x14ac:dyDescent="0.6">
      <c r="G38" s="228" t="s">
        <v>147</v>
      </c>
      <c r="H38" s="228"/>
      <c r="I38" s="121">
        <f>ROUND('جدول محاسبات'!D22*'ورود اطلاعات'!F5%,0)</f>
        <v>0</v>
      </c>
      <c r="X38" s="83">
        <v>16</v>
      </c>
      <c r="Y38" s="84">
        <v>5400</v>
      </c>
      <c r="Z38" s="85">
        <f>IF(X38=Sheet2!H22,Y38,0)</f>
        <v>0</v>
      </c>
      <c r="AA38" s="2"/>
      <c r="AB38" s="2"/>
      <c r="AC38" s="2"/>
      <c r="AD38" s="2"/>
      <c r="AI38" s="55" t="s">
        <v>70</v>
      </c>
      <c r="AJ38" s="56" t="s">
        <v>71</v>
      </c>
      <c r="AL38" s="63" t="s">
        <v>17</v>
      </c>
      <c r="AN38" s="63" t="s">
        <v>80</v>
      </c>
      <c r="AP38" s="70" t="s">
        <v>81</v>
      </c>
      <c r="AQ38" s="74">
        <f>SUM('جدول محاسبات'!E7,'جدول محاسبات'!E23,'جدول محاسبات'!E22)</f>
        <v>0</v>
      </c>
    </row>
    <row r="39" spans="7:43" ht="22.5" x14ac:dyDescent="0.55000000000000004">
      <c r="G39" s="228" t="s">
        <v>148</v>
      </c>
      <c r="H39" s="228"/>
      <c r="I39" s="121">
        <f>ROUND('جدول محاسبات'!D23*'ورود اطلاعات'!F5%,0)</f>
        <v>0</v>
      </c>
      <c r="X39" s="40" t="s">
        <v>53</v>
      </c>
      <c r="Y39" s="16">
        <v>0</v>
      </c>
      <c r="Z39" s="17">
        <f>IF(X39=Sheet2!H23,0,0)</f>
        <v>0</v>
      </c>
      <c r="AA39" s="237" t="s">
        <v>63</v>
      </c>
      <c r="AB39" s="238"/>
      <c r="AC39" s="238"/>
      <c r="AD39" s="239"/>
      <c r="AF39" s="48">
        <v>1</v>
      </c>
      <c r="AG39" s="49">
        <f>IF(AND(AND(X39=Sheet2!H23,Sheet2!H26&gt;1,Sheet2!H28&gt;119,Sheet2!H15&gt;69,Sheet2!H16&gt;69),((Sheet2!H15+Sheet2!H16)/2)&gt;=75),1,0)</f>
        <v>0</v>
      </c>
      <c r="AI39" s="57">
        <f>IF(AG39=AF39,AD44*30%,0)</f>
        <v>0</v>
      </c>
      <c r="AJ39" s="58">
        <f>IF(AG39=AF39,AD44*20%,0)</f>
        <v>0</v>
      </c>
      <c r="AL39" s="64">
        <f>IF(AG39=AF39,'ورود اطلاعات'!C8*10%,0)</f>
        <v>0</v>
      </c>
      <c r="AN39" s="64">
        <f>IF(AG39=AF39,AA11*10%,0)</f>
        <v>0</v>
      </c>
    </row>
    <row r="40" spans="7:43" ht="22.5" x14ac:dyDescent="0.55000000000000004">
      <c r="X40" s="41" t="s">
        <v>54</v>
      </c>
      <c r="Y40" s="14">
        <v>250</v>
      </c>
      <c r="Z40" s="18">
        <f>IF(X40=Sheet2!H23,Y40,0)</f>
        <v>0</v>
      </c>
      <c r="AA40" s="22">
        <f>AA44</f>
        <v>3520</v>
      </c>
      <c r="AB40" s="14">
        <f>IF(X40=Sheet2!H23,AA41,0)</f>
        <v>0</v>
      </c>
      <c r="AC40" s="23">
        <v>0.15</v>
      </c>
      <c r="AD40" s="24">
        <f>AC40*AB40</f>
        <v>0</v>
      </c>
      <c r="AF40" s="43">
        <v>2</v>
      </c>
      <c r="AG40" s="50">
        <f>IF(X40=Sheet2!H23,AF40,0)</f>
        <v>0</v>
      </c>
      <c r="AI40" s="59">
        <f>IF(AG40=AF40,AD44*25%,0)</f>
        <v>0</v>
      </c>
      <c r="AJ40" s="60">
        <f>IF(AG40=AF40,AD44*15%,0)</f>
        <v>0</v>
      </c>
      <c r="AL40" s="65">
        <f>IF(AG40=AF40,'ورود اطلاعات'!C8*15%,0)</f>
        <v>0</v>
      </c>
      <c r="AN40" s="64">
        <f>IF(AG40=AF40,AA11*15%,0)</f>
        <v>0</v>
      </c>
    </row>
    <row r="41" spans="7:43" ht="23.25" thickBot="1" x14ac:dyDescent="0.6">
      <c r="X41" s="41" t="s">
        <v>55</v>
      </c>
      <c r="Y41" s="14">
        <v>600</v>
      </c>
      <c r="Z41" s="18">
        <f>IF(X41=Sheet2!H23,Y41,0)</f>
        <v>0</v>
      </c>
      <c r="AA41" s="22">
        <f>AA44</f>
        <v>3520</v>
      </c>
      <c r="AB41" s="14">
        <f>IF(X41=Sheet2!H23,AA41,0)</f>
        <v>0</v>
      </c>
      <c r="AC41" s="23">
        <v>0.25</v>
      </c>
      <c r="AD41" s="24">
        <f>AC41*AB41</f>
        <v>0</v>
      </c>
      <c r="AF41" s="43">
        <v>3</v>
      </c>
      <c r="AG41" s="50">
        <f>IF(X41=Sheet2!H23,AF41,0)</f>
        <v>0</v>
      </c>
      <c r="AI41" s="59">
        <f>IF(AG41=AF41,AD44*17%,0)</f>
        <v>0</v>
      </c>
      <c r="AJ41" s="60">
        <f>IF(AG41=AF41,AD44*10%,0)</f>
        <v>0</v>
      </c>
      <c r="AL41" s="65">
        <f>IF(AG41=AF41,'ورود اطلاعات'!C8*25%,0)</f>
        <v>0</v>
      </c>
      <c r="AN41" s="64">
        <f>IF(AG41=AF41,AA11*25%,0)</f>
        <v>0</v>
      </c>
    </row>
    <row r="42" spans="7:43" ht="23.25" thickBot="1" x14ac:dyDescent="0.6">
      <c r="X42" s="41" t="s">
        <v>56</v>
      </c>
      <c r="Y42" s="14">
        <v>1050</v>
      </c>
      <c r="Z42" s="18">
        <f>IF(X42=Sheet2!H23,Y42,0)</f>
        <v>0</v>
      </c>
      <c r="AA42" s="22">
        <f>AA44</f>
        <v>3520</v>
      </c>
      <c r="AB42" s="14">
        <f>IF(X42=Sheet2!H23,AA42,0)</f>
        <v>0</v>
      </c>
      <c r="AC42" s="23">
        <v>0.35</v>
      </c>
      <c r="AD42" s="24">
        <f>AC42*AB42</f>
        <v>0</v>
      </c>
      <c r="AF42" s="43">
        <v>4</v>
      </c>
      <c r="AG42" s="50">
        <f>IF(X42=Sheet2!H23,AF42,0)</f>
        <v>0</v>
      </c>
      <c r="AI42" s="59">
        <f>IF(AG42=AF42,AD44*8%,0)</f>
        <v>0</v>
      </c>
      <c r="AJ42" s="60">
        <f>IF(AG42=AF42,AD44*5%,0)</f>
        <v>0</v>
      </c>
      <c r="AL42" s="65">
        <f>IF(AG42=AF42,'ورود اطلاعات'!C8*35%,0)</f>
        <v>0</v>
      </c>
      <c r="AN42" s="64">
        <f>IF(AG42=AF42,AA11*35%,0)</f>
        <v>0</v>
      </c>
      <c r="AP42" s="70" t="s">
        <v>84</v>
      </c>
      <c r="AQ42" s="74">
        <f>SUM('جدول محاسبات'!G7,'جدول محاسبات'!G22,'جدول محاسبات'!G23)</f>
        <v>0</v>
      </c>
    </row>
    <row r="43" spans="7:43" ht="23.25" thickBot="1" x14ac:dyDescent="0.6">
      <c r="X43" s="19" t="s">
        <v>57</v>
      </c>
      <c r="Y43" s="20">
        <v>1600</v>
      </c>
      <c r="Z43" s="21">
        <f>IF(X43=Sheet2!H23,Y43,0)</f>
        <v>0</v>
      </c>
      <c r="AA43" s="22">
        <f>AA44</f>
        <v>3520</v>
      </c>
      <c r="AB43" s="15">
        <f>IF(X43=Sheet2!H23,AA43,0)</f>
        <v>0</v>
      </c>
      <c r="AC43" s="32">
        <v>0.5</v>
      </c>
      <c r="AD43" s="33">
        <f>AC43*AB43</f>
        <v>0</v>
      </c>
      <c r="AF43" s="51">
        <v>5</v>
      </c>
      <c r="AG43" s="52">
        <f>IF(X43=Sheet2!H23,AF43,0)</f>
        <v>0</v>
      </c>
      <c r="AI43" s="67">
        <f>SUM(AI39:AI42)</f>
        <v>0</v>
      </c>
      <c r="AJ43" s="68">
        <f>SUM(AJ39:AJ42)</f>
        <v>0</v>
      </c>
      <c r="AL43" s="65">
        <f>IF(AG43=AF43,'ورود اطلاعات'!C8*50%,0)</f>
        <v>0</v>
      </c>
      <c r="AN43" s="64">
        <f>IF(AG43=AF43,AA11*50%,0)</f>
        <v>0</v>
      </c>
    </row>
    <row r="44" spans="7:43" ht="24.75" thickBot="1" x14ac:dyDescent="0.65">
      <c r="X44" s="235" t="s">
        <v>62</v>
      </c>
      <c r="Y44" s="236"/>
      <c r="Z44" s="42">
        <f>SUM(Z23:Z43)</f>
        <v>3200</v>
      </c>
      <c r="AA44" s="31">
        <f>Z44+(Z44*10%)</f>
        <v>3520</v>
      </c>
      <c r="AB44" s="240" t="s">
        <v>64</v>
      </c>
      <c r="AC44" s="241"/>
      <c r="AD44" s="34">
        <f>SUM(AD40:AD43,AA44)</f>
        <v>3520</v>
      </c>
      <c r="AF44" s="53" t="s">
        <v>52</v>
      </c>
      <c r="AG44" s="54">
        <f>SUM(AG39:AG43)</f>
        <v>0</v>
      </c>
      <c r="AI44" s="61" t="s">
        <v>79</v>
      </c>
      <c r="AJ44" s="62">
        <f>IF(Sheet2!H25=Sheet2!Q2,AI43,AJ43)</f>
        <v>0</v>
      </c>
      <c r="AL44" s="66">
        <f>SUM(AL39:AL43)</f>
        <v>0</v>
      </c>
      <c r="AN44" s="66">
        <f>IF(AG44&gt;0,SUM(AN39:AN43)+(AC13*50%),0)</f>
        <v>0</v>
      </c>
      <c r="AP44" s="70" t="s">
        <v>85</v>
      </c>
      <c r="AQ44" s="74">
        <f>SUM('جدول محاسبات'!I7,'جدول محاسبات'!I22,'جدول محاسبات'!I23)</f>
        <v>0</v>
      </c>
    </row>
  </sheetData>
  <sheetProtection algorithmName="SHA-512" hashValue="U4o4/an75It9mDkFZDdeetMiF6OYIxN7lV8tW1Bb58gQQEe8jyuu/W+Jhr3mpIb08uYWdWo4WhZdogUNwd1j1w==" saltValue="+bSzl8v8+i3f9RDwGjaolw==" spinCount="100000" sheet="1" objects="1" scenarios="1"/>
  <mergeCells count="16">
    <mergeCell ref="Y11:Z11"/>
    <mergeCell ref="X44:Y44"/>
    <mergeCell ref="AA39:AD39"/>
    <mergeCell ref="AB44:AC44"/>
    <mergeCell ref="Y12:AB12"/>
    <mergeCell ref="Y13:AB13"/>
    <mergeCell ref="G14:H14"/>
    <mergeCell ref="G18:H19"/>
    <mergeCell ref="G21:H21"/>
    <mergeCell ref="G36:H36"/>
    <mergeCell ref="G38:H38"/>
    <mergeCell ref="G39:H39"/>
    <mergeCell ref="G34:H34"/>
    <mergeCell ref="G31:H31"/>
    <mergeCell ref="G32:H32"/>
    <mergeCell ref="G33:H33"/>
  </mergeCells>
  <dataValidations count="8">
    <dataValidation type="whole" allowBlank="1" showInputMessage="1" showErrorMessage="1" errorTitle="توجه" error="از صفر (۰) تا صد (100)  عددی وارد نمایید" sqref="H15:H16">
      <formula1>0</formula1>
      <formula2>100</formula2>
    </dataValidation>
    <dataValidation type="list" allowBlank="1" showInputMessage="1" showErrorMessage="1" errorTitle="توجه" error="یکی از گزینه های زیر را تایپ (انتخاب) نموده و سپس کلید اینتر را بزنید_x000a__x000a_مقدماتی_x000a_پایه_x000a_ارشد_x000a_خبره_x000a_عالی_x000a_" sqref="H23">
      <formula1>$X$39:$X$43</formula1>
    </dataValidation>
    <dataValidation type="list" allowBlank="1" showInputMessage="1" showErrorMessage="1" errorTitle="توجه" error="عددی بین 4 تا 16 مطابق با آخرین حکم کارگزینی وارد نمایید" sqref="H22">
      <formula1>$X$23:$X$38</formula1>
    </dataValidation>
    <dataValidation type="list" allowBlank="1" showInputMessage="1" showErrorMessage="1" errorTitle="توجه" error="یکی از گزینه های زیر را تایپ (انتخاب) نموده و سپس کلید اینتر را بزنید_x000a__x000a_زیر دیپلم_x000a_دیپلم_x000a_فوق دیپلم_x000a_لیسانس_x000a_فوق لیسانس_x000a_دکتری_x000a_" sqref="H24">
      <formula1>$Y$5:$Y$10</formula1>
    </dataValidation>
    <dataValidation type="list" allowBlank="1" showInputMessage="1" showErrorMessage="1" errorTitle="توجه" error="از صفر (0) تا یازده (11) عددی وارد نمایید" sqref="H27">
      <formula1>$U$1:$U$12</formula1>
    </dataValidation>
    <dataValidation type="list" allowBlank="1" showInputMessage="1" showErrorMessage="1" errorTitle="توجه" error="از صفر (0) تا سی (30) عددی وارد نمایید" sqref="H26">
      <formula1>$U$1:$U$31</formula1>
    </dataValidation>
    <dataValidation type="list" allowBlank="1" showInputMessage="1" showErrorMessage="1" errorTitle="توجه" error="یکی از گزینه های زیر را تایپ (انتخاب) نمایید_x000a__x000a_ابتدایی_x000a_متوسطه_x000a_" sqref="H25">
      <formula1>$Q$2:$Q$3</formula1>
    </dataValidation>
    <dataValidation type="whole" allowBlank="1" showInputMessage="1" showErrorMessage="1" errorTitle="توجه" error="از صفر (۰) تا هزار (1000)  عددی وارد نمایید" sqref="H28">
      <formula1>0</formula1>
      <formula2>1000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499984740745262"/>
    <pageSetUpPr fitToPage="1"/>
  </sheetPr>
  <dimension ref="A1:J49"/>
  <sheetViews>
    <sheetView rightToLeft="1" topLeftCell="A21" zoomScaleNormal="100" workbookViewId="0">
      <selection activeCell="B19" sqref="B19:C19"/>
    </sheetView>
  </sheetViews>
  <sheetFormatPr defaultRowHeight="14.25" x14ac:dyDescent="0.2"/>
  <cols>
    <col min="1" max="1" width="3.75" style="90" customWidth="1"/>
    <col min="2" max="2" width="34.25" style="90" customWidth="1"/>
    <col min="3" max="3" width="15" style="90" customWidth="1"/>
    <col min="4" max="4" width="13.75" style="90" customWidth="1"/>
    <col min="5" max="5" width="9.375" style="90" customWidth="1"/>
    <col min="6" max="6" width="11" style="90" customWidth="1"/>
    <col min="7" max="7" width="8.625" style="90" customWidth="1"/>
    <col min="8" max="8" width="13.625" style="90" customWidth="1"/>
    <col min="9" max="9" width="9" style="90"/>
    <col min="10" max="10" width="44.375" style="88" customWidth="1"/>
    <col min="11" max="16384" width="9" style="90"/>
  </cols>
  <sheetData>
    <row r="1" spans="1:9" ht="29.25" customHeight="1" x14ac:dyDescent="0.6">
      <c r="A1" s="88"/>
      <c r="B1" s="301" t="s">
        <v>138</v>
      </c>
      <c r="C1" s="302" t="s">
        <v>28</v>
      </c>
      <c r="D1" s="302"/>
      <c r="E1" s="302"/>
      <c r="F1" s="89"/>
      <c r="G1" s="89"/>
      <c r="H1" s="89"/>
      <c r="I1" s="88"/>
    </row>
    <row r="2" spans="1:9" ht="18" x14ac:dyDescent="0.2">
      <c r="A2" s="88"/>
      <c r="B2" s="301"/>
      <c r="C2" s="303" t="s">
        <v>49</v>
      </c>
      <c r="D2" s="303"/>
      <c r="E2" s="303"/>
      <c r="F2" s="89"/>
      <c r="G2" s="304" t="s">
        <v>50</v>
      </c>
      <c r="H2" s="304"/>
      <c r="I2" s="88"/>
    </row>
    <row r="3" spans="1:9" ht="10.5" customHeight="1" thickBot="1" x14ac:dyDescent="0.45">
      <c r="A3" s="88"/>
      <c r="B3" s="301"/>
      <c r="C3" s="305"/>
      <c r="D3" s="305"/>
      <c r="E3" s="305"/>
      <c r="F3" s="91"/>
      <c r="G3" s="306"/>
      <c r="H3" s="306"/>
      <c r="I3" s="88"/>
    </row>
    <row r="4" spans="1:9" ht="18" x14ac:dyDescent="0.2">
      <c r="A4" s="88"/>
      <c r="B4" s="307" t="s">
        <v>100</v>
      </c>
      <c r="C4" s="308"/>
      <c r="D4" s="309" t="s">
        <v>99</v>
      </c>
      <c r="E4" s="310"/>
      <c r="F4" s="310"/>
      <c r="G4" s="311"/>
      <c r="H4" s="312"/>
      <c r="I4" s="88"/>
    </row>
    <row r="5" spans="1:9" ht="18" x14ac:dyDescent="0.2">
      <c r="A5" s="88"/>
      <c r="B5" s="313" t="s">
        <v>101</v>
      </c>
      <c r="C5" s="295"/>
      <c r="D5" s="295" t="s">
        <v>102</v>
      </c>
      <c r="E5" s="295"/>
      <c r="F5" s="295"/>
      <c r="G5" s="295" t="s">
        <v>103</v>
      </c>
      <c r="H5" s="296"/>
      <c r="I5" s="88"/>
    </row>
    <row r="6" spans="1:9" ht="18" x14ac:dyDescent="0.2">
      <c r="A6" s="88"/>
      <c r="B6" s="140" t="s">
        <v>104</v>
      </c>
      <c r="C6" s="299" t="s">
        <v>105</v>
      </c>
      <c r="D6" s="299"/>
      <c r="E6" s="299"/>
      <c r="F6" s="300" t="s">
        <v>106</v>
      </c>
      <c r="G6" s="295"/>
      <c r="H6" s="296"/>
      <c r="I6" s="88"/>
    </row>
    <row r="7" spans="1:9" ht="24" x14ac:dyDescent="0.2">
      <c r="A7" s="88"/>
      <c r="B7" s="145" t="s">
        <v>107</v>
      </c>
      <c r="C7" s="295" t="s">
        <v>108</v>
      </c>
      <c r="D7" s="295"/>
      <c r="E7" s="295"/>
      <c r="F7" s="297" t="s">
        <v>109</v>
      </c>
      <c r="G7" s="297"/>
      <c r="H7" s="298"/>
      <c r="I7" s="88"/>
    </row>
    <row r="8" spans="1:9" ht="18" x14ac:dyDescent="0.2">
      <c r="A8" s="88"/>
      <c r="B8" s="139" t="s">
        <v>46</v>
      </c>
      <c r="C8" s="279" t="s">
        <v>110</v>
      </c>
      <c r="D8" s="279"/>
      <c r="E8" s="141"/>
      <c r="F8" s="279" t="s">
        <v>111</v>
      </c>
      <c r="G8" s="279"/>
      <c r="H8" s="144"/>
      <c r="I8" s="88"/>
    </row>
    <row r="9" spans="1:9" ht="18" x14ac:dyDescent="0.2">
      <c r="A9" s="88"/>
      <c r="B9" s="288" t="s">
        <v>112</v>
      </c>
      <c r="C9" s="279"/>
      <c r="D9" s="279" t="s">
        <v>113</v>
      </c>
      <c r="E9" s="279"/>
      <c r="F9" s="279" t="s">
        <v>114</v>
      </c>
      <c r="G9" s="279"/>
      <c r="H9" s="289"/>
      <c r="I9" s="88"/>
    </row>
    <row r="10" spans="1:9" ht="18" x14ac:dyDescent="0.2">
      <c r="A10" s="88"/>
      <c r="B10" s="288" t="s">
        <v>116</v>
      </c>
      <c r="C10" s="279"/>
      <c r="D10" s="279" t="s">
        <v>115</v>
      </c>
      <c r="E10" s="279"/>
      <c r="F10" s="279"/>
      <c r="G10" s="279"/>
      <c r="H10" s="289"/>
      <c r="I10" s="88"/>
    </row>
    <row r="11" spans="1:9" ht="18" x14ac:dyDescent="0.2">
      <c r="A11" s="88"/>
      <c r="B11" s="288" t="s">
        <v>117</v>
      </c>
      <c r="C11" s="279"/>
      <c r="D11" s="92" t="s">
        <v>118</v>
      </c>
      <c r="E11" s="279"/>
      <c r="F11" s="279"/>
      <c r="G11" s="279" t="s">
        <v>119</v>
      </c>
      <c r="H11" s="289"/>
      <c r="I11" s="88"/>
    </row>
    <row r="12" spans="1:9" ht="18" x14ac:dyDescent="0.2">
      <c r="A12" s="88"/>
      <c r="B12" s="143" t="s">
        <v>120</v>
      </c>
      <c r="C12" s="142"/>
      <c r="D12" s="295" t="s">
        <v>121</v>
      </c>
      <c r="E12" s="295"/>
      <c r="F12" s="295"/>
      <c r="G12" s="295"/>
      <c r="H12" s="296"/>
      <c r="I12" s="88"/>
    </row>
    <row r="13" spans="1:9" ht="19.5" x14ac:dyDescent="0.2">
      <c r="A13" s="88"/>
      <c r="B13" s="288" t="s">
        <v>122</v>
      </c>
      <c r="C13" s="279"/>
      <c r="D13" s="279"/>
      <c r="E13" s="279"/>
      <c r="F13" s="279"/>
      <c r="G13" s="279"/>
      <c r="H13" s="289"/>
      <c r="I13" s="88"/>
    </row>
    <row r="14" spans="1:9" ht="18" x14ac:dyDescent="0.2">
      <c r="A14" s="88"/>
      <c r="B14" s="288" t="s">
        <v>92</v>
      </c>
      <c r="C14" s="279"/>
      <c r="D14" s="279"/>
      <c r="E14" s="279"/>
      <c r="F14" s="279"/>
      <c r="G14" s="279"/>
      <c r="H14" s="289"/>
      <c r="I14" s="88"/>
    </row>
    <row r="15" spans="1:9" ht="22.5" x14ac:dyDescent="0.2">
      <c r="A15" s="88"/>
      <c r="B15" s="249" t="s">
        <v>123</v>
      </c>
      <c r="C15" s="290"/>
      <c r="D15" s="291" t="s">
        <v>124</v>
      </c>
      <c r="E15" s="250"/>
      <c r="F15" s="250"/>
      <c r="G15" s="250"/>
      <c r="H15" s="251"/>
      <c r="I15" s="88"/>
    </row>
    <row r="16" spans="1:9" ht="19.5" x14ac:dyDescent="0.2">
      <c r="A16" s="88"/>
      <c r="B16" s="249" t="s">
        <v>125</v>
      </c>
      <c r="C16" s="290"/>
      <c r="D16" s="292" t="s">
        <v>93</v>
      </c>
      <c r="E16" s="293"/>
      <c r="F16" s="294"/>
      <c r="G16" s="93" t="s">
        <v>0</v>
      </c>
      <c r="H16" s="94" t="s">
        <v>1</v>
      </c>
      <c r="I16" s="88"/>
    </row>
    <row r="17" spans="1:9" ht="21" x14ac:dyDescent="0.2">
      <c r="A17" s="88"/>
      <c r="B17" s="95"/>
      <c r="C17" s="96"/>
      <c r="D17" s="283" t="s">
        <v>2</v>
      </c>
      <c r="E17" s="280" t="s">
        <v>3</v>
      </c>
      <c r="F17" s="282"/>
      <c r="G17" s="97">
        <f>'جدول محاسبات'!D4</f>
        <v>0</v>
      </c>
      <c r="H17" s="98">
        <f>'جدول محاسبات'!E4</f>
        <v>0</v>
      </c>
      <c r="I17" s="88"/>
    </row>
    <row r="18" spans="1:9" ht="21" x14ac:dyDescent="0.2">
      <c r="A18" s="88"/>
      <c r="B18" s="107"/>
      <c r="C18" s="108"/>
      <c r="D18" s="284"/>
      <c r="E18" s="280" t="s">
        <v>4</v>
      </c>
      <c r="F18" s="282"/>
      <c r="G18" s="97">
        <f>'جدول محاسبات'!D5</f>
        <v>0</v>
      </c>
      <c r="H18" s="98">
        <f>'جدول محاسبات'!E5</f>
        <v>0</v>
      </c>
      <c r="I18" s="88"/>
    </row>
    <row r="19" spans="1:9" ht="24" x14ac:dyDescent="0.2">
      <c r="A19" s="88"/>
      <c r="B19" s="247" t="s">
        <v>133</v>
      </c>
      <c r="C19" s="248"/>
      <c r="D19" s="284"/>
      <c r="E19" s="280" t="s">
        <v>5</v>
      </c>
      <c r="F19" s="282"/>
      <c r="G19" s="97">
        <f>'جدول محاسبات'!D6</f>
        <v>0</v>
      </c>
      <c r="H19" s="98">
        <f>'جدول محاسبات'!E6</f>
        <v>0</v>
      </c>
      <c r="I19" s="88"/>
    </row>
    <row r="20" spans="1:9" ht="21" x14ac:dyDescent="0.2">
      <c r="A20" s="88"/>
      <c r="B20" s="107"/>
      <c r="C20" s="108"/>
      <c r="D20" s="285"/>
      <c r="E20" s="286" t="s">
        <v>6</v>
      </c>
      <c r="F20" s="287"/>
      <c r="G20" s="99">
        <f>SUM(G17:G19)</f>
        <v>0</v>
      </c>
      <c r="H20" s="100">
        <f>SUM(H17:H19)</f>
        <v>0</v>
      </c>
      <c r="I20" s="88"/>
    </row>
    <row r="21" spans="1:9" ht="21" x14ac:dyDescent="0.2">
      <c r="A21" s="88"/>
      <c r="B21" s="107"/>
      <c r="C21" s="108"/>
      <c r="D21" s="280" t="s">
        <v>7</v>
      </c>
      <c r="E21" s="281"/>
      <c r="F21" s="282"/>
      <c r="G21" s="97"/>
      <c r="H21" s="98">
        <f>'جدول محاسبات'!E8</f>
        <v>0</v>
      </c>
      <c r="I21" s="88"/>
    </row>
    <row r="22" spans="1:9" ht="21" x14ac:dyDescent="0.2">
      <c r="A22" s="88"/>
      <c r="B22" s="107"/>
      <c r="C22" s="108"/>
      <c r="D22" s="280" t="s">
        <v>8</v>
      </c>
      <c r="E22" s="281"/>
      <c r="F22" s="282"/>
      <c r="G22" s="97">
        <f>'جدول محاسبات'!D9</f>
        <v>0</v>
      </c>
      <c r="H22" s="98">
        <f>'جدول محاسبات'!E9</f>
        <v>0</v>
      </c>
      <c r="I22" s="88"/>
    </row>
    <row r="23" spans="1:9" ht="21" x14ac:dyDescent="0.2">
      <c r="A23" s="88"/>
      <c r="B23" s="107"/>
      <c r="C23" s="108"/>
      <c r="D23" s="280" t="s">
        <v>48</v>
      </c>
      <c r="E23" s="281"/>
      <c r="F23" s="282"/>
      <c r="G23" s="97"/>
      <c r="H23" s="98">
        <f>'جدول محاسبات'!E10</f>
        <v>0</v>
      </c>
      <c r="I23" s="88"/>
    </row>
    <row r="24" spans="1:9" ht="21" x14ac:dyDescent="0.2">
      <c r="A24" s="88"/>
      <c r="B24" s="255" t="s">
        <v>31</v>
      </c>
      <c r="C24" s="256"/>
      <c r="D24" s="280" t="s">
        <v>9</v>
      </c>
      <c r="E24" s="281"/>
      <c r="F24" s="282"/>
      <c r="G24" s="97"/>
      <c r="H24" s="98">
        <f>'جدول محاسبات'!E11</f>
        <v>0</v>
      </c>
      <c r="I24" s="88"/>
    </row>
    <row r="25" spans="1:9" ht="21" x14ac:dyDescent="0.2">
      <c r="A25" s="88"/>
      <c r="B25" s="257" t="s">
        <v>32</v>
      </c>
      <c r="C25" s="258"/>
      <c r="D25" s="280" t="s">
        <v>10</v>
      </c>
      <c r="E25" s="281"/>
      <c r="F25" s="282"/>
      <c r="G25" s="97"/>
      <c r="H25" s="98">
        <f>'جدول محاسبات'!E12</f>
        <v>0</v>
      </c>
      <c r="I25" s="88"/>
    </row>
    <row r="26" spans="1:9" ht="21" x14ac:dyDescent="0.2">
      <c r="A26" s="88"/>
      <c r="B26" s="255" t="s">
        <v>129</v>
      </c>
      <c r="C26" s="256"/>
      <c r="D26" s="280" t="s">
        <v>37</v>
      </c>
      <c r="E26" s="281"/>
      <c r="F26" s="282"/>
      <c r="G26" s="97">
        <f>'جدول محاسبات'!D13</f>
        <v>0</v>
      </c>
      <c r="H26" s="98">
        <f>'جدول محاسبات'!E13</f>
        <v>0</v>
      </c>
      <c r="I26" s="88"/>
    </row>
    <row r="27" spans="1:9" ht="21" x14ac:dyDescent="0.2">
      <c r="A27" s="88"/>
      <c r="B27" s="255" t="s">
        <v>130</v>
      </c>
      <c r="C27" s="256"/>
      <c r="D27" s="280" t="s">
        <v>34</v>
      </c>
      <c r="E27" s="281"/>
      <c r="F27" s="282"/>
      <c r="G27" s="97"/>
      <c r="H27" s="98">
        <f>'جدول محاسبات'!E14</f>
        <v>0</v>
      </c>
      <c r="I27" s="88"/>
    </row>
    <row r="28" spans="1:9" ht="21" x14ac:dyDescent="0.2">
      <c r="A28" s="109"/>
      <c r="B28" s="257" t="s">
        <v>33</v>
      </c>
      <c r="C28" s="259"/>
      <c r="D28" s="280" t="s">
        <v>35</v>
      </c>
      <c r="E28" s="281"/>
      <c r="F28" s="282"/>
      <c r="G28" s="97">
        <f>'جدول محاسبات'!D15</f>
        <v>0</v>
      </c>
      <c r="H28" s="98">
        <f>'جدول محاسبات'!E15</f>
        <v>0</v>
      </c>
      <c r="I28" s="88"/>
    </row>
    <row r="29" spans="1:9" ht="21" x14ac:dyDescent="0.2">
      <c r="A29" s="110"/>
      <c r="B29" s="257" t="s">
        <v>131</v>
      </c>
      <c r="C29" s="259"/>
      <c r="D29" s="280" t="s">
        <v>36</v>
      </c>
      <c r="E29" s="281"/>
      <c r="F29" s="282"/>
      <c r="G29" s="97">
        <f>'جدول محاسبات'!D16</f>
        <v>0</v>
      </c>
      <c r="H29" s="98">
        <f>'جدول محاسبات'!E16</f>
        <v>0</v>
      </c>
      <c r="I29" s="88"/>
    </row>
    <row r="30" spans="1:9" ht="21" x14ac:dyDescent="0.2">
      <c r="A30" s="88"/>
      <c r="B30" s="107"/>
      <c r="C30" s="108"/>
      <c r="D30" s="280" t="s">
        <v>38</v>
      </c>
      <c r="E30" s="281"/>
      <c r="F30" s="282"/>
      <c r="G30" s="97">
        <f>'جدول محاسبات'!D17</f>
        <v>0</v>
      </c>
      <c r="H30" s="98">
        <f>'جدول محاسبات'!E17</f>
        <v>0</v>
      </c>
      <c r="I30" s="88"/>
    </row>
    <row r="31" spans="1:9" ht="21" x14ac:dyDescent="0.2">
      <c r="A31" s="88"/>
      <c r="B31" s="95"/>
      <c r="C31" s="96"/>
      <c r="D31" s="280" t="s">
        <v>39</v>
      </c>
      <c r="E31" s="281"/>
      <c r="F31" s="282"/>
      <c r="G31" s="97">
        <f>'جدول محاسبات'!D18</f>
        <v>0</v>
      </c>
      <c r="H31" s="98">
        <f>'جدول محاسبات'!E18</f>
        <v>0</v>
      </c>
      <c r="I31" s="88"/>
    </row>
    <row r="32" spans="1:9" ht="21" x14ac:dyDescent="0.2">
      <c r="A32" s="88"/>
      <c r="B32" s="95"/>
      <c r="C32" s="96"/>
      <c r="D32" s="280" t="s">
        <v>40</v>
      </c>
      <c r="E32" s="281"/>
      <c r="F32" s="282"/>
      <c r="G32" s="97">
        <f>'جدول محاسبات'!D19</f>
        <v>0</v>
      </c>
      <c r="H32" s="98">
        <f>'جدول محاسبات'!E19</f>
        <v>0</v>
      </c>
      <c r="I32" s="88"/>
    </row>
    <row r="33" spans="1:9" ht="21" x14ac:dyDescent="0.2">
      <c r="A33" s="88"/>
      <c r="B33" s="95"/>
      <c r="C33" s="96"/>
      <c r="D33" s="280" t="s">
        <v>151</v>
      </c>
      <c r="E33" s="281"/>
      <c r="F33" s="282"/>
      <c r="G33" s="97"/>
      <c r="H33" s="98">
        <f>'جدول محاسبات'!E20</f>
        <v>0</v>
      </c>
      <c r="I33" s="88"/>
    </row>
    <row r="34" spans="1:9" ht="21" x14ac:dyDescent="0.2">
      <c r="A34" s="88"/>
      <c r="B34" s="95"/>
      <c r="C34" s="96"/>
      <c r="D34" s="280" t="s">
        <v>152</v>
      </c>
      <c r="E34" s="281"/>
      <c r="F34" s="282"/>
      <c r="G34" s="97">
        <f>'جدول محاسبات'!D22</f>
        <v>0</v>
      </c>
      <c r="H34" s="98">
        <f>'جدول محاسبات'!E22</f>
        <v>0</v>
      </c>
      <c r="I34" s="88"/>
    </row>
    <row r="35" spans="1:9" ht="21" x14ac:dyDescent="0.2">
      <c r="A35" s="88"/>
      <c r="B35" s="95"/>
      <c r="C35" s="96"/>
      <c r="D35" s="280" t="s">
        <v>153</v>
      </c>
      <c r="E35" s="281"/>
      <c r="F35" s="282"/>
      <c r="G35" s="97">
        <f>'جدول محاسبات'!D23</f>
        <v>0</v>
      </c>
      <c r="H35" s="98">
        <f>'جدول محاسبات'!E23</f>
        <v>0</v>
      </c>
      <c r="I35" s="88"/>
    </row>
    <row r="36" spans="1:9" ht="21" x14ac:dyDescent="0.2">
      <c r="A36" s="88"/>
      <c r="B36" s="95"/>
      <c r="C36" s="96"/>
      <c r="D36" s="280" t="s">
        <v>154</v>
      </c>
      <c r="E36" s="281"/>
      <c r="F36" s="282"/>
      <c r="G36" s="97"/>
      <c r="H36" s="98">
        <f>'جدول محاسبات'!E21</f>
        <v>0</v>
      </c>
      <c r="I36" s="88"/>
    </row>
    <row r="37" spans="1:9" ht="21" x14ac:dyDescent="0.2">
      <c r="A37" s="88"/>
      <c r="B37" s="101"/>
      <c r="C37" s="102"/>
      <c r="D37" s="270" t="s">
        <v>11</v>
      </c>
      <c r="E37" s="271"/>
      <c r="F37" s="272"/>
      <c r="G37" s="103">
        <f>SUM(G20:G35)</f>
        <v>0</v>
      </c>
      <c r="H37" s="104">
        <f>SUM(H20:H36)</f>
        <v>0</v>
      </c>
      <c r="I37" s="88"/>
    </row>
    <row r="38" spans="1:9" ht="18" x14ac:dyDescent="0.2">
      <c r="A38" s="88"/>
      <c r="B38" s="249" t="s">
        <v>126</v>
      </c>
      <c r="C38" s="250"/>
      <c r="D38" s="250"/>
      <c r="E38" s="250"/>
      <c r="F38" s="250"/>
      <c r="G38" s="250"/>
      <c r="H38" s="251"/>
      <c r="I38" s="88"/>
    </row>
    <row r="39" spans="1:9" ht="18" x14ac:dyDescent="0.2">
      <c r="A39" s="88"/>
      <c r="B39" s="273" t="s">
        <v>47</v>
      </c>
      <c r="C39" s="274"/>
      <c r="D39" s="274"/>
      <c r="E39" s="274"/>
      <c r="F39" s="274"/>
      <c r="G39" s="274"/>
      <c r="H39" s="275"/>
      <c r="I39" s="88"/>
    </row>
    <row r="40" spans="1:9" ht="19.5" x14ac:dyDescent="0.2">
      <c r="A40" s="88"/>
      <c r="B40" s="276" t="s">
        <v>127</v>
      </c>
      <c r="C40" s="277"/>
      <c r="D40" s="278" t="s">
        <v>94</v>
      </c>
      <c r="E40" s="279"/>
      <c r="F40" s="279"/>
      <c r="G40" s="279"/>
      <c r="H40" s="105"/>
      <c r="I40" s="88"/>
    </row>
    <row r="41" spans="1:9" ht="19.5" x14ac:dyDescent="0.2">
      <c r="A41" s="88"/>
      <c r="B41" s="249" t="s">
        <v>95</v>
      </c>
      <c r="C41" s="250"/>
      <c r="D41" s="260"/>
      <c r="E41" s="260"/>
      <c r="F41" s="261"/>
      <c r="G41" s="262" t="s">
        <v>30</v>
      </c>
      <c r="H41" s="263"/>
      <c r="I41" s="88"/>
    </row>
    <row r="42" spans="1:9" ht="18" x14ac:dyDescent="0.2">
      <c r="A42" s="88"/>
      <c r="B42" s="266" t="s">
        <v>128</v>
      </c>
      <c r="C42" s="267"/>
      <c r="D42" s="106"/>
      <c r="E42" s="106"/>
      <c r="F42" s="106"/>
      <c r="G42" s="262"/>
      <c r="H42" s="263"/>
      <c r="I42" s="88"/>
    </row>
    <row r="43" spans="1:9" ht="18" x14ac:dyDescent="0.2">
      <c r="A43" s="88"/>
      <c r="B43" s="268" t="s">
        <v>29</v>
      </c>
      <c r="C43" s="269"/>
      <c r="D43" s="269" t="s">
        <v>96</v>
      </c>
      <c r="E43" s="269"/>
      <c r="F43" s="269"/>
      <c r="G43" s="264"/>
      <c r="H43" s="265"/>
      <c r="I43" s="88"/>
    </row>
    <row r="44" spans="1:9" ht="18" x14ac:dyDescent="0.2">
      <c r="A44" s="88"/>
      <c r="B44" s="249" t="s">
        <v>97</v>
      </c>
      <c r="C44" s="250"/>
      <c r="D44" s="250"/>
      <c r="E44" s="250"/>
      <c r="F44" s="250"/>
      <c r="G44" s="250"/>
      <c r="H44" s="251"/>
      <c r="I44" s="88"/>
    </row>
    <row r="45" spans="1:9" ht="18.75" thickBot="1" x14ac:dyDescent="0.25">
      <c r="B45" s="252" t="s">
        <v>98</v>
      </c>
      <c r="C45" s="253"/>
      <c r="D45" s="253"/>
      <c r="E45" s="253"/>
      <c r="F45" s="253"/>
      <c r="G45" s="253"/>
      <c r="H45" s="254"/>
    </row>
    <row r="46" spans="1:9" x14ac:dyDescent="0.2">
      <c r="A46" s="88"/>
      <c r="B46" s="88"/>
      <c r="C46" s="88"/>
      <c r="D46" s="88"/>
      <c r="E46" s="88"/>
      <c r="F46" s="88"/>
      <c r="G46" s="88"/>
      <c r="H46" s="88"/>
      <c r="I46" s="88"/>
    </row>
    <row r="47" spans="1:9" x14ac:dyDescent="0.2">
      <c r="A47" s="88"/>
      <c r="B47" s="88"/>
      <c r="C47" s="88"/>
      <c r="D47" s="88"/>
      <c r="E47" s="88"/>
      <c r="F47" s="88"/>
      <c r="G47" s="88"/>
      <c r="H47" s="88"/>
      <c r="I47" s="88"/>
    </row>
    <row r="48" spans="1:9" ht="108" customHeight="1" x14ac:dyDescent="0.2">
      <c r="A48" s="88"/>
      <c r="B48" s="88"/>
      <c r="C48" s="88"/>
      <c r="D48" s="88"/>
      <c r="E48" s="88"/>
      <c r="F48" s="88"/>
      <c r="G48" s="88"/>
      <c r="H48" s="88"/>
      <c r="I48" s="88"/>
    </row>
    <row r="49" spans="1:9" x14ac:dyDescent="0.2">
      <c r="A49" s="88"/>
      <c r="B49" s="88"/>
      <c r="C49" s="88"/>
      <c r="D49" s="88"/>
      <c r="E49" s="88"/>
      <c r="F49" s="88"/>
      <c r="G49" s="88"/>
      <c r="H49" s="88"/>
      <c r="I49" s="88"/>
    </row>
  </sheetData>
  <sheetProtection algorithmName="SHA-512" hashValue="z4LvpRKkhSlYZI3wF8IkGi42L5JPKVfyB9jFFn8BUgF2vTwka41cDne/Iyeyc5pUH6hyqEYuZnZ2TBsJfWWqZg==" saltValue="Ihaa8syTcwCDZumZnt1Q4w==" spinCount="100000" sheet="1" formatCells="0" formatColumns="0" formatRows="0" insertColumns="0" insertRows="0" insertHyperlinks="0" deleteColumns="0" deleteRows="0" sort="0" autoFilter="0" pivotTables="0"/>
  <mergeCells count="73">
    <mergeCell ref="C6:E6"/>
    <mergeCell ref="F6:H6"/>
    <mergeCell ref="B1:B3"/>
    <mergeCell ref="C1:E1"/>
    <mergeCell ref="C2:E2"/>
    <mergeCell ref="G2:H2"/>
    <mergeCell ref="C3:E3"/>
    <mergeCell ref="G3:H3"/>
    <mergeCell ref="B4:C4"/>
    <mergeCell ref="D4:H4"/>
    <mergeCell ref="B5:C5"/>
    <mergeCell ref="D5:F5"/>
    <mergeCell ref="G5:H5"/>
    <mergeCell ref="D12:H12"/>
    <mergeCell ref="C7:E7"/>
    <mergeCell ref="F7:H7"/>
    <mergeCell ref="C8:D8"/>
    <mergeCell ref="F8:G8"/>
    <mergeCell ref="B9:C9"/>
    <mergeCell ref="D9:E9"/>
    <mergeCell ref="F9:H9"/>
    <mergeCell ref="B10:C10"/>
    <mergeCell ref="D10:H10"/>
    <mergeCell ref="B11:C11"/>
    <mergeCell ref="E11:F11"/>
    <mergeCell ref="G11:H11"/>
    <mergeCell ref="B13:H13"/>
    <mergeCell ref="B14:H14"/>
    <mergeCell ref="B15:C15"/>
    <mergeCell ref="D15:H15"/>
    <mergeCell ref="B16:C16"/>
    <mergeCell ref="D16:F16"/>
    <mergeCell ref="D30:F30"/>
    <mergeCell ref="D17:D20"/>
    <mergeCell ref="E17:F17"/>
    <mergeCell ref="E18:F18"/>
    <mergeCell ref="E19:F19"/>
    <mergeCell ref="E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B38:H38"/>
    <mergeCell ref="B39:H39"/>
    <mergeCell ref="B40:C40"/>
    <mergeCell ref="D40:G40"/>
    <mergeCell ref="D31:F31"/>
    <mergeCell ref="D32:F32"/>
    <mergeCell ref="D36:F36"/>
    <mergeCell ref="D34:F34"/>
    <mergeCell ref="D35:F35"/>
    <mergeCell ref="D33:F33"/>
    <mergeCell ref="B19:C19"/>
    <mergeCell ref="B44:H44"/>
    <mergeCell ref="B45:H45"/>
    <mergeCell ref="B24:C24"/>
    <mergeCell ref="B25:C25"/>
    <mergeCell ref="B26:C26"/>
    <mergeCell ref="B27:C27"/>
    <mergeCell ref="B28:C28"/>
    <mergeCell ref="B29:C29"/>
    <mergeCell ref="B41:C41"/>
    <mergeCell ref="D41:F41"/>
    <mergeCell ref="G41:H43"/>
    <mergeCell ref="B42:C42"/>
    <mergeCell ref="B43:C43"/>
    <mergeCell ref="D43:F43"/>
    <mergeCell ref="D37:F37"/>
  </mergeCells>
  <hyperlinks>
    <hyperlink ref="B28" r:id="rId1"/>
    <hyperlink ref="B25" r:id="rId2"/>
    <hyperlink ref="B29" r:id="rId3"/>
    <hyperlink ref="B19:C19" location="'ورود اطلاعات'!A1" display="بازگشت به صفحه اصلی"/>
  </hyperlinks>
  <printOptions horizontalCentered="1" verticalCentered="1"/>
  <pageMargins left="0.11811023622047245" right="0.11811023622047245" top="0.19685039370078741" bottom="0.15748031496062992" header="0" footer="0"/>
  <pageSetup paperSize="9" scale="88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  <pageSetUpPr fitToPage="1"/>
  </sheetPr>
  <dimension ref="A1:J53"/>
  <sheetViews>
    <sheetView rightToLeft="1" zoomScaleNormal="100" workbookViewId="0">
      <selection activeCell="A2" sqref="A2"/>
    </sheetView>
  </sheetViews>
  <sheetFormatPr defaultRowHeight="14.25" x14ac:dyDescent="0.2"/>
  <cols>
    <col min="1" max="1" width="3.75" style="90" customWidth="1"/>
    <col min="2" max="2" width="34.25" style="90" customWidth="1"/>
    <col min="3" max="3" width="15" style="90" customWidth="1"/>
    <col min="4" max="4" width="13.75" style="90" customWidth="1"/>
    <col min="5" max="5" width="9.375" style="90" customWidth="1"/>
    <col min="6" max="6" width="11" style="90" customWidth="1"/>
    <col min="7" max="7" width="8.625" style="90" customWidth="1"/>
    <col min="8" max="8" width="13.625" style="90" customWidth="1"/>
    <col min="9" max="9" width="9" style="90"/>
    <col min="10" max="10" width="45.875" style="88" customWidth="1"/>
    <col min="11" max="16384" width="9" style="90"/>
  </cols>
  <sheetData>
    <row r="1" spans="1:9" ht="29.25" customHeight="1" x14ac:dyDescent="0.6">
      <c r="A1" s="88"/>
      <c r="B1" s="301" t="s">
        <v>139</v>
      </c>
      <c r="C1" s="302" t="s">
        <v>28</v>
      </c>
      <c r="D1" s="302"/>
      <c r="E1" s="302"/>
      <c r="F1" s="89"/>
      <c r="G1" s="89"/>
      <c r="H1" s="89"/>
      <c r="I1" s="88"/>
    </row>
    <row r="2" spans="1:9" ht="18" x14ac:dyDescent="0.2">
      <c r="A2" s="88"/>
      <c r="B2" s="301"/>
      <c r="C2" s="303" t="s">
        <v>49</v>
      </c>
      <c r="D2" s="303"/>
      <c r="E2" s="303"/>
      <c r="F2" s="89"/>
      <c r="G2" s="304" t="s">
        <v>50</v>
      </c>
      <c r="H2" s="304"/>
      <c r="I2" s="88"/>
    </row>
    <row r="3" spans="1:9" ht="10.5" customHeight="1" thickBot="1" x14ac:dyDescent="0.45">
      <c r="A3" s="88"/>
      <c r="B3" s="301"/>
      <c r="C3" s="305"/>
      <c r="D3" s="305"/>
      <c r="E3" s="305"/>
      <c r="F3" s="91"/>
      <c r="G3" s="306"/>
      <c r="H3" s="306"/>
      <c r="I3" s="88"/>
    </row>
    <row r="4" spans="1:9" ht="18" x14ac:dyDescent="0.2">
      <c r="A4" s="88"/>
      <c r="B4" s="307" t="s">
        <v>100</v>
      </c>
      <c r="C4" s="308"/>
      <c r="D4" s="309" t="s">
        <v>99</v>
      </c>
      <c r="E4" s="310"/>
      <c r="F4" s="310"/>
      <c r="G4" s="311"/>
      <c r="H4" s="312"/>
      <c r="I4" s="88"/>
    </row>
    <row r="5" spans="1:9" ht="18" x14ac:dyDescent="0.2">
      <c r="A5" s="88"/>
      <c r="B5" s="313" t="s">
        <v>101</v>
      </c>
      <c r="C5" s="295"/>
      <c r="D5" s="295" t="s">
        <v>102</v>
      </c>
      <c r="E5" s="295"/>
      <c r="F5" s="295"/>
      <c r="G5" s="295" t="s">
        <v>103</v>
      </c>
      <c r="H5" s="296"/>
      <c r="I5" s="88"/>
    </row>
    <row r="6" spans="1:9" ht="18" x14ac:dyDescent="0.2">
      <c r="A6" s="88"/>
      <c r="B6" s="140" t="s">
        <v>104</v>
      </c>
      <c r="C6" s="299" t="s">
        <v>105</v>
      </c>
      <c r="D6" s="299"/>
      <c r="E6" s="299"/>
      <c r="F6" s="300" t="s">
        <v>106</v>
      </c>
      <c r="G6" s="295"/>
      <c r="H6" s="296"/>
      <c r="I6" s="88"/>
    </row>
    <row r="7" spans="1:9" ht="24" x14ac:dyDescent="0.2">
      <c r="A7" s="88"/>
      <c r="B7" s="145" t="s">
        <v>107</v>
      </c>
      <c r="C7" s="295" t="s">
        <v>108</v>
      </c>
      <c r="D7" s="295"/>
      <c r="E7" s="295"/>
      <c r="F7" s="297" t="s">
        <v>109</v>
      </c>
      <c r="G7" s="297"/>
      <c r="H7" s="298"/>
      <c r="I7" s="88"/>
    </row>
    <row r="8" spans="1:9" ht="18" x14ac:dyDescent="0.2">
      <c r="A8" s="88"/>
      <c r="B8" s="139" t="s">
        <v>46</v>
      </c>
      <c r="C8" s="279" t="s">
        <v>110</v>
      </c>
      <c r="D8" s="279"/>
      <c r="E8" s="141"/>
      <c r="F8" s="279" t="s">
        <v>111</v>
      </c>
      <c r="G8" s="279"/>
      <c r="H8" s="144"/>
      <c r="I8" s="88"/>
    </row>
    <row r="9" spans="1:9" ht="18" x14ac:dyDescent="0.2">
      <c r="A9" s="88"/>
      <c r="B9" s="288" t="s">
        <v>112</v>
      </c>
      <c r="C9" s="279"/>
      <c r="D9" s="279" t="s">
        <v>113</v>
      </c>
      <c r="E9" s="279"/>
      <c r="F9" s="279" t="s">
        <v>114</v>
      </c>
      <c r="G9" s="279"/>
      <c r="H9" s="289"/>
      <c r="I9" s="88"/>
    </row>
    <row r="10" spans="1:9" ht="18" x14ac:dyDescent="0.2">
      <c r="A10" s="88"/>
      <c r="B10" s="288" t="s">
        <v>116</v>
      </c>
      <c r="C10" s="279"/>
      <c r="D10" s="279" t="s">
        <v>115</v>
      </c>
      <c r="E10" s="279"/>
      <c r="F10" s="279"/>
      <c r="G10" s="279"/>
      <c r="H10" s="289"/>
      <c r="I10" s="88"/>
    </row>
    <row r="11" spans="1:9" ht="18" x14ac:dyDescent="0.2">
      <c r="A11" s="88"/>
      <c r="B11" s="288" t="s">
        <v>117</v>
      </c>
      <c r="C11" s="279"/>
      <c r="D11" s="92" t="s">
        <v>118</v>
      </c>
      <c r="E11" s="279"/>
      <c r="F11" s="279"/>
      <c r="G11" s="279" t="s">
        <v>119</v>
      </c>
      <c r="H11" s="289"/>
      <c r="I11" s="88"/>
    </row>
    <row r="12" spans="1:9" ht="18" x14ac:dyDescent="0.2">
      <c r="A12" s="88"/>
      <c r="B12" s="143" t="s">
        <v>120</v>
      </c>
      <c r="C12" s="142"/>
      <c r="D12" s="295" t="s">
        <v>121</v>
      </c>
      <c r="E12" s="295"/>
      <c r="F12" s="295"/>
      <c r="G12" s="295"/>
      <c r="H12" s="296"/>
      <c r="I12" s="88"/>
    </row>
    <row r="13" spans="1:9" ht="19.5" x14ac:dyDescent="0.2">
      <c r="A13" s="88"/>
      <c r="B13" s="288" t="s">
        <v>122</v>
      </c>
      <c r="C13" s="279"/>
      <c r="D13" s="279"/>
      <c r="E13" s="279"/>
      <c r="F13" s="279"/>
      <c r="G13" s="279"/>
      <c r="H13" s="289"/>
      <c r="I13" s="88"/>
    </row>
    <row r="14" spans="1:9" ht="18" x14ac:dyDescent="0.2">
      <c r="A14" s="88"/>
      <c r="B14" s="288" t="s">
        <v>92</v>
      </c>
      <c r="C14" s="279"/>
      <c r="D14" s="279"/>
      <c r="E14" s="279"/>
      <c r="F14" s="279"/>
      <c r="G14" s="279"/>
      <c r="H14" s="289"/>
      <c r="I14" s="88"/>
    </row>
    <row r="15" spans="1:9" ht="22.5" x14ac:dyDescent="0.2">
      <c r="A15" s="88"/>
      <c r="B15" s="249" t="s">
        <v>123</v>
      </c>
      <c r="C15" s="290"/>
      <c r="D15" s="291" t="s">
        <v>124</v>
      </c>
      <c r="E15" s="250"/>
      <c r="F15" s="250"/>
      <c r="G15" s="250"/>
      <c r="H15" s="251"/>
      <c r="I15" s="88"/>
    </row>
    <row r="16" spans="1:9" ht="19.5" x14ac:dyDescent="0.2">
      <c r="A16" s="88"/>
      <c r="B16" s="249" t="s">
        <v>125</v>
      </c>
      <c r="C16" s="290"/>
      <c r="D16" s="292" t="s">
        <v>93</v>
      </c>
      <c r="E16" s="293"/>
      <c r="F16" s="294"/>
      <c r="G16" s="93" t="s">
        <v>0</v>
      </c>
      <c r="H16" s="94" t="s">
        <v>1</v>
      </c>
      <c r="I16" s="88"/>
    </row>
    <row r="17" spans="1:9" ht="21" customHeight="1" x14ac:dyDescent="0.2">
      <c r="A17" s="88"/>
      <c r="B17" s="95"/>
      <c r="C17" s="96"/>
      <c r="D17" s="283" t="s">
        <v>2</v>
      </c>
      <c r="E17" s="280" t="s">
        <v>3</v>
      </c>
      <c r="F17" s="282"/>
      <c r="G17" s="97">
        <f>'جدول محاسبات'!H4</f>
        <v>0</v>
      </c>
      <c r="H17" s="98">
        <f>'جدول محاسبات'!I4</f>
        <v>0</v>
      </c>
      <c r="I17" s="88"/>
    </row>
    <row r="18" spans="1:9" ht="21" x14ac:dyDescent="0.2">
      <c r="A18" s="88"/>
      <c r="B18" s="95"/>
      <c r="C18" s="96"/>
      <c r="D18" s="284"/>
      <c r="E18" s="280" t="s">
        <v>4</v>
      </c>
      <c r="F18" s="282"/>
      <c r="G18" s="97">
        <f>'جدول محاسبات'!H5</f>
        <v>0</v>
      </c>
      <c r="H18" s="98">
        <f>'جدول محاسبات'!I5</f>
        <v>0</v>
      </c>
      <c r="I18" s="88"/>
    </row>
    <row r="19" spans="1:9" ht="21" x14ac:dyDescent="0.2">
      <c r="A19" s="88"/>
      <c r="B19" s="95"/>
      <c r="C19" s="96"/>
      <c r="D19" s="284"/>
      <c r="E19" s="280" t="s">
        <v>5</v>
      </c>
      <c r="F19" s="282"/>
      <c r="G19" s="97">
        <f>'جدول محاسبات'!H6</f>
        <v>0</v>
      </c>
      <c r="H19" s="98">
        <f>'جدول محاسبات'!I6</f>
        <v>0</v>
      </c>
      <c r="I19" s="88"/>
    </row>
    <row r="20" spans="1:9" ht="21" x14ac:dyDescent="0.2">
      <c r="A20" s="88"/>
      <c r="B20" s="314" t="s">
        <v>31</v>
      </c>
      <c r="C20" s="315"/>
      <c r="D20" s="285"/>
      <c r="E20" s="286" t="s">
        <v>6</v>
      </c>
      <c r="F20" s="287"/>
      <c r="G20" s="99">
        <f>SUM(G17:G19)</f>
        <v>0</v>
      </c>
      <c r="H20" s="100">
        <f>SUM(H17:H19)</f>
        <v>0</v>
      </c>
      <c r="I20" s="88"/>
    </row>
    <row r="21" spans="1:9" ht="21" x14ac:dyDescent="0.2">
      <c r="A21" s="88"/>
      <c r="B21" s="316" t="s">
        <v>32</v>
      </c>
      <c r="C21" s="317"/>
      <c r="D21" s="280" t="s">
        <v>7</v>
      </c>
      <c r="E21" s="281"/>
      <c r="F21" s="282"/>
      <c r="G21" s="97"/>
      <c r="H21" s="98">
        <f>'جدول محاسبات'!I8</f>
        <v>0</v>
      </c>
      <c r="I21" s="88"/>
    </row>
    <row r="22" spans="1:9" ht="21" x14ac:dyDescent="0.2">
      <c r="A22" s="88"/>
      <c r="B22" s="314" t="s">
        <v>129</v>
      </c>
      <c r="C22" s="315"/>
      <c r="D22" s="280" t="s">
        <v>8</v>
      </c>
      <c r="E22" s="281"/>
      <c r="F22" s="282"/>
      <c r="G22" s="97">
        <f>'جدول محاسبات'!H9</f>
        <v>0</v>
      </c>
      <c r="H22" s="98">
        <f>'جدول محاسبات'!I9</f>
        <v>0</v>
      </c>
      <c r="I22" s="88"/>
    </row>
    <row r="23" spans="1:9" ht="21" x14ac:dyDescent="0.2">
      <c r="A23" s="88"/>
      <c r="B23" s="314" t="s">
        <v>130</v>
      </c>
      <c r="C23" s="315"/>
      <c r="D23" s="280" t="s">
        <v>48</v>
      </c>
      <c r="E23" s="281"/>
      <c r="F23" s="282"/>
      <c r="G23" s="97"/>
      <c r="H23" s="98" t="e">
        <f>'جدول محاسبات'!I10</f>
        <v>#DIV/0!</v>
      </c>
      <c r="I23" s="88"/>
    </row>
    <row r="24" spans="1:9" ht="21" x14ac:dyDescent="0.2">
      <c r="A24" s="88"/>
      <c r="B24" s="318" t="s">
        <v>33</v>
      </c>
      <c r="C24" s="319"/>
      <c r="D24" s="280" t="s">
        <v>9</v>
      </c>
      <c r="E24" s="281"/>
      <c r="F24" s="282"/>
      <c r="G24" s="97"/>
      <c r="H24" s="98" t="e">
        <f>'جدول محاسبات'!I11</f>
        <v>#DIV/0!</v>
      </c>
      <c r="I24" s="88"/>
    </row>
    <row r="25" spans="1:9" ht="21" x14ac:dyDescent="0.2">
      <c r="A25" s="88"/>
      <c r="B25" s="318" t="s">
        <v>131</v>
      </c>
      <c r="C25" s="319"/>
      <c r="D25" s="280" t="s">
        <v>10</v>
      </c>
      <c r="E25" s="281"/>
      <c r="F25" s="282"/>
      <c r="G25" s="97"/>
      <c r="H25" s="98" t="e">
        <f>'جدول محاسبات'!I12</f>
        <v>#DIV/0!</v>
      </c>
      <c r="I25" s="88"/>
    </row>
    <row r="26" spans="1:9" ht="21" x14ac:dyDescent="0.2">
      <c r="A26" s="88"/>
      <c r="B26" s="95"/>
      <c r="C26" s="96"/>
      <c r="D26" s="280" t="s">
        <v>37</v>
      </c>
      <c r="E26" s="281"/>
      <c r="F26" s="282"/>
      <c r="G26" s="97">
        <f>'جدول محاسبات'!H13</f>
        <v>0</v>
      </c>
      <c r="H26" s="98">
        <f>'جدول محاسبات'!I13</f>
        <v>0</v>
      </c>
      <c r="I26" s="88"/>
    </row>
    <row r="27" spans="1:9" ht="21" x14ac:dyDescent="0.2">
      <c r="A27" s="88"/>
      <c r="B27" s="95"/>
      <c r="C27" s="96"/>
      <c r="D27" s="280" t="s">
        <v>34</v>
      </c>
      <c r="E27" s="281"/>
      <c r="F27" s="282"/>
      <c r="G27" s="97"/>
      <c r="H27" s="98">
        <f>'جدول محاسبات'!I14</f>
        <v>0</v>
      </c>
      <c r="I27" s="88"/>
    </row>
    <row r="28" spans="1:9" ht="21" x14ac:dyDescent="0.2">
      <c r="A28" s="88"/>
      <c r="B28" s="95"/>
      <c r="C28" s="96"/>
      <c r="D28" s="280" t="s">
        <v>35</v>
      </c>
      <c r="E28" s="281"/>
      <c r="F28" s="282"/>
      <c r="G28" s="97">
        <f>'جدول محاسبات'!H15</f>
        <v>0</v>
      </c>
      <c r="H28" s="98">
        <f>'جدول محاسبات'!I15</f>
        <v>0</v>
      </c>
      <c r="I28" s="88"/>
    </row>
    <row r="29" spans="1:9" ht="21" x14ac:dyDescent="0.2">
      <c r="A29" s="88"/>
      <c r="B29" s="95"/>
      <c r="C29" s="96"/>
      <c r="D29" s="280" t="s">
        <v>36</v>
      </c>
      <c r="E29" s="281"/>
      <c r="F29" s="282"/>
      <c r="G29" s="97">
        <f>'جدول محاسبات'!H16</f>
        <v>0</v>
      </c>
      <c r="H29" s="98">
        <f>'جدول محاسبات'!I16</f>
        <v>0</v>
      </c>
      <c r="I29" s="88"/>
    </row>
    <row r="30" spans="1:9" ht="24" x14ac:dyDescent="0.2">
      <c r="A30" s="88"/>
      <c r="B30" s="320" t="s">
        <v>133</v>
      </c>
      <c r="C30" s="321"/>
      <c r="D30" s="280" t="s">
        <v>38</v>
      </c>
      <c r="E30" s="281"/>
      <c r="F30" s="282"/>
      <c r="G30" s="97">
        <f>'جدول محاسبات'!H17</f>
        <v>0</v>
      </c>
      <c r="H30" s="98">
        <f>'جدول محاسبات'!I17</f>
        <v>0</v>
      </c>
      <c r="I30" s="88"/>
    </row>
    <row r="31" spans="1:9" ht="21" x14ac:dyDescent="0.2">
      <c r="A31" s="88"/>
      <c r="B31" s="322"/>
      <c r="C31" s="323"/>
      <c r="D31" s="280" t="s">
        <v>39</v>
      </c>
      <c r="E31" s="281"/>
      <c r="F31" s="282"/>
      <c r="G31" s="97">
        <f>'جدول محاسبات'!H18</f>
        <v>0</v>
      </c>
      <c r="H31" s="98">
        <f>'جدول محاسبات'!I18</f>
        <v>0</v>
      </c>
      <c r="I31" s="88"/>
    </row>
    <row r="32" spans="1:9" ht="21" x14ac:dyDescent="0.2">
      <c r="A32" s="88"/>
      <c r="B32" s="95"/>
      <c r="C32" s="96"/>
      <c r="D32" s="280" t="s">
        <v>40</v>
      </c>
      <c r="E32" s="281"/>
      <c r="F32" s="282"/>
      <c r="G32" s="97">
        <f>'جدول محاسبات'!H19</f>
        <v>0</v>
      </c>
      <c r="H32" s="98">
        <f>'جدول محاسبات'!I19</f>
        <v>0</v>
      </c>
      <c r="I32" s="88"/>
    </row>
    <row r="33" spans="1:9" ht="21" x14ac:dyDescent="0.2">
      <c r="A33" s="88"/>
      <c r="B33" s="95"/>
      <c r="C33" s="96"/>
      <c r="D33" s="280" t="s">
        <v>151</v>
      </c>
      <c r="E33" s="281"/>
      <c r="F33" s="282"/>
      <c r="G33" s="97"/>
      <c r="H33" s="98" t="e">
        <f>'جدول محاسبات'!I20</f>
        <v>#DIV/0!</v>
      </c>
      <c r="I33" s="88"/>
    </row>
    <row r="34" spans="1:9" ht="21" x14ac:dyDescent="0.2">
      <c r="A34" s="88"/>
      <c r="B34" s="95"/>
      <c r="C34" s="96"/>
      <c r="D34" s="280" t="s">
        <v>152</v>
      </c>
      <c r="E34" s="281"/>
      <c r="F34" s="282"/>
      <c r="G34" s="97">
        <f>'جدول محاسبات'!H22</f>
        <v>0</v>
      </c>
      <c r="H34" s="98">
        <f>'جدول محاسبات'!I22</f>
        <v>0</v>
      </c>
      <c r="I34" s="88"/>
    </row>
    <row r="35" spans="1:9" ht="21" x14ac:dyDescent="0.2">
      <c r="A35" s="88"/>
      <c r="B35" s="95"/>
      <c r="C35" s="96"/>
      <c r="D35" s="280" t="s">
        <v>153</v>
      </c>
      <c r="E35" s="281"/>
      <c r="F35" s="282"/>
      <c r="G35" s="97">
        <f>'جدول محاسبات'!H23</f>
        <v>0</v>
      </c>
      <c r="H35" s="98">
        <f>'جدول محاسبات'!I23</f>
        <v>0</v>
      </c>
      <c r="I35" s="88"/>
    </row>
    <row r="36" spans="1:9" ht="21" x14ac:dyDescent="0.2">
      <c r="A36" s="88"/>
      <c r="B36" s="95"/>
      <c r="C36" s="96"/>
      <c r="D36" s="280" t="s">
        <v>154</v>
      </c>
      <c r="E36" s="281"/>
      <c r="F36" s="282"/>
      <c r="G36" s="97"/>
      <c r="H36" s="98">
        <f>'جدول محاسبات'!I21</f>
        <v>0</v>
      </c>
      <c r="I36" s="88"/>
    </row>
    <row r="37" spans="1:9" ht="21" x14ac:dyDescent="0.2">
      <c r="A37" s="88"/>
      <c r="B37" s="101"/>
      <c r="C37" s="102"/>
      <c r="D37" s="270" t="s">
        <v>11</v>
      </c>
      <c r="E37" s="271"/>
      <c r="F37" s="272"/>
      <c r="G37" s="103">
        <f>SUM(G20:G36)</f>
        <v>0</v>
      </c>
      <c r="H37" s="104" t="e">
        <f>SUM(H20:H36)</f>
        <v>#DIV/0!</v>
      </c>
      <c r="I37" s="88"/>
    </row>
    <row r="38" spans="1:9" ht="18" x14ac:dyDescent="0.2">
      <c r="A38" s="88"/>
      <c r="B38" s="249" t="s">
        <v>126</v>
      </c>
      <c r="C38" s="250"/>
      <c r="D38" s="250"/>
      <c r="E38" s="250"/>
      <c r="F38" s="250"/>
      <c r="G38" s="250"/>
      <c r="H38" s="251"/>
      <c r="I38" s="88"/>
    </row>
    <row r="39" spans="1:9" ht="18" x14ac:dyDescent="0.2">
      <c r="A39" s="88"/>
      <c r="B39" s="273" t="s">
        <v>47</v>
      </c>
      <c r="C39" s="274"/>
      <c r="D39" s="274"/>
      <c r="E39" s="274"/>
      <c r="F39" s="274"/>
      <c r="G39" s="274"/>
      <c r="H39" s="275"/>
      <c r="I39" s="88"/>
    </row>
    <row r="40" spans="1:9" ht="19.5" x14ac:dyDescent="0.2">
      <c r="A40" s="88"/>
      <c r="B40" s="276" t="s">
        <v>127</v>
      </c>
      <c r="C40" s="277"/>
      <c r="D40" s="278" t="s">
        <v>94</v>
      </c>
      <c r="E40" s="279"/>
      <c r="F40" s="279"/>
      <c r="G40" s="279"/>
      <c r="H40" s="105"/>
      <c r="I40" s="88"/>
    </row>
    <row r="41" spans="1:9" ht="19.5" x14ac:dyDescent="0.2">
      <c r="A41" s="88"/>
      <c r="B41" s="249" t="s">
        <v>95</v>
      </c>
      <c r="C41" s="250"/>
      <c r="D41" s="260"/>
      <c r="E41" s="260"/>
      <c r="F41" s="261"/>
      <c r="G41" s="262" t="s">
        <v>30</v>
      </c>
      <c r="H41" s="263"/>
      <c r="I41" s="88"/>
    </row>
    <row r="42" spans="1:9" ht="18" x14ac:dyDescent="0.2">
      <c r="A42" s="88"/>
      <c r="B42" s="266" t="s">
        <v>128</v>
      </c>
      <c r="C42" s="267"/>
      <c r="D42" s="106"/>
      <c r="E42" s="106"/>
      <c r="F42" s="106"/>
      <c r="G42" s="262"/>
      <c r="H42" s="263"/>
      <c r="I42" s="88"/>
    </row>
    <row r="43" spans="1:9" ht="18" x14ac:dyDescent="0.2">
      <c r="A43" s="88"/>
      <c r="B43" s="268" t="s">
        <v>29</v>
      </c>
      <c r="C43" s="269"/>
      <c r="D43" s="269" t="s">
        <v>96</v>
      </c>
      <c r="E43" s="269"/>
      <c r="F43" s="269"/>
      <c r="G43" s="264"/>
      <c r="H43" s="265"/>
      <c r="I43" s="88"/>
    </row>
    <row r="44" spans="1:9" ht="18" x14ac:dyDescent="0.2">
      <c r="A44" s="88"/>
      <c r="B44" s="249" t="s">
        <v>97</v>
      </c>
      <c r="C44" s="250"/>
      <c r="D44" s="250"/>
      <c r="E44" s="250"/>
      <c r="F44" s="250"/>
      <c r="G44" s="250"/>
      <c r="H44" s="251"/>
      <c r="I44" s="88"/>
    </row>
    <row r="45" spans="1:9" ht="18.75" thickBot="1" x14ac:dyDescent="0.25">
      <c r="B45" s="252" t="s">
        <v>98</v>
      </c>
      <c r="C45" s="253"/>
      <c r="D45" s="253"/>
      <c r="E45" s="253"/>
      <c r="F45" s="253"/>
      <c r="G45" s="253"/>
      <c r="H45" s="254"/>
    </row>
    <row r="46" spans="1:9" x14ac:dyDescent="0.2">
      <c r="A46" s="88"/>
      <c r="B46" s="88"/>
      <c r="C46" s="88"/>
      <c r="D46" s="88"/>
      <c r="E46" s="88"/>
      <c r="F46" s="88"/>
      <c r="G46" s="88"/>
      <c r="H46" s="88"/>
      <c r="I46" s="88"/>
    </row>
    <row r="47" spans="1:9" ht="143.25" customHeight="1" x14ac:dyDescent="0.2">
      <c r="A47" s="88"/>
      <c r="B47" s="88"/>
      <c r="C47" s="88"/>
      <c r="D47" s="88"/>
      <c r="E47" s="88"/>
      <c r="F47" s="88"/>
      <c r="G47" s="88"/>
      <c r="H47" s="88"/>
      <c r="I47" s="88"/>
    </row>
    <row r="48" spans="1:9" x14ac:dyDescent="0.2">
      <c r="A48" s="88"/>
      <c r="B48" s="88"/>
      <c r="C48" s="88"/>
      <c r="D48" s="88"/>
      <c r="E48" s="88"/>
      <c r="F48" s="88"/>
      <c r="G48" s="88"/>
      <c r="H48" s="88"/>
      <c r="I48" s="88"/>
    </row>
    <row r="49" spans="1:9" x14ac:dyDescent="0.2">
      <c r="A49" s="88"/>
      <c r="B49" s="88"/>
      <c r="C49" s="88"/>
      <c r="D49" s="88"/>
      <c r="E49" s="88"/>
      <c r="F49" s="88"/>
      <c r="G49" s="88"/>
      <c r="H49" s="88"/>
      <c r="I49" s="88"/>
    </row>
    <row r="50" spans="1:9" x14ac:dyDescent="0.2">
      <c r="A50" s="88"/>
      <c r="B50" s="88"/>
      <c r="C50" s="88"/>
      <c r="D50" s="88"/>
      <c r="E50" s="88"/>
      <c r="F50" s="88"/>
      <c r="G50" s="88"/>
      <c r="H50" s="88"/>
      <c r="I50" s="88"/>
    </row>
    <row r="51" spans="1:9" x14ac:dyDescent="0.2">
      <c r="A51" s="88"/>
      <c r="B51" s="88"/>
      <c r="C51" s="88"/>
      <c r="D51" s="88"/>
      <c r="E51" s="88"/>
      <c r="F51" s="88"/>
      <c r="G51" s="88"/>
      <c r="H51" s="88"/>
      <c r="I51" s="88"/>
    </row>
    <row r="52" spans="1:9" x14ac:dyDescent="0.2">
      <c r="A52" s="88"/>
      <c r="B52" s="88"/>
      <c r="C52" s="88"/>
      <c r="D52" s="88"/>
      <c r="E52" s="88"/>
      <c r="F52" s="88"/>
      <c r="G52" s="88"/>
      <c r="H52" s="88"/>
      <c r="I52" s="88"/>
    </row>
    <row r="53" spans="1:9" x14ac:dyDescent="0.2">
      <c r="A53" s="88"/>
      <c r="B53" s="88"/>
      <c r="C53" s="88"/>
      <c r="D53" s="88"/>
      <c r="E53" s="88"/>
      <c r="F53" s="88"/>
      <c r="G53" s="88"/>
      <c r="H53" s="88"/>
      <c r="I53" s="88"/>
    </row>
  </sheetData>
  <sheetProtection algorithmName="SHA-512" hashValue="q8NAQ536AsZZ/LMaeKL7gp0qDXqKVQev1Y4vJGViLlLuMo5ls2qikVfiv7lOzGlgkF5bStsr+QtRncrnP7LALw==" saltValue="+cW3wadqIFRiX8gsNc2mlw==" spinCount="100000" sheet="1" formatCells="0" formatColumns="0" formatRows="0" insertColumns="0" insertRows="0" insertHyperlinks="0" deleteColumns="0" deleteRows="0" sort="0" autoFilter="0" pivotTables="0"/>
  <mergeCells count="74">
    <mergeCell ref="C6:E6"/>
    <mergeCell ref="F6:H6"/>
    <mergeCell ref="B1:B3"/>
    <mergeCell ref="C1:E1"/>
    <mergeCell ref="C2:E2"/>
    <mergeCell ref="G2:H2"/>
    <mergeCell ref="C3:E3"/>
    <mergeCell ref="G3:H3"/>
    <mergeCell ref="B4:C4"/>
    <mergeCell ref="D4:H4"/>
    <mergeCell ref="B5:C5"/>
    <mergeCell ref="D5:F5"/>
    <mergeCell ref="G5:H5"/>
    <mergeCell ref="D12:H12"/>
    <mergeCell ref="C7:E7"/>
    <mergeCell ref="F7:H7"/>
    <mergeCell ref="C8:D8"/>
    <mergeCell ref="F8:G8"/>
    <mergeCell ref="B9:C9"/>
    <mergeCell ref="D9:E9"/>
    <mergeCell ref="F9:H9"/>
    <mergeCell ref="B10:C10"/>
    <mergeCell ref="D10:H10"/>
    <mergeCell ref="B11:C11"/>
    <mergeCell ref="E11:F11"/>
    <mergeCell ref="G11:H11"/>
    <mergeCell ref="B13:H13"/>
    <mergeCell ref="B14:H14"/>
    <mergeCell ref="B15:C15"/>
    <mergeCell ref="D15:H15"/>
    <mergeCell ref="B16:C16"/>
    <mergeCell ref="D16:F16"/>
    <mergeCell ref="D30:F30"/>
    <mergeCell ref="D17:D20"/>
    <mergeCell ref="E17:F17"/>
    <mergeCell ref="E18:F18"/>
    <mergeCell ref="E19:F19"/>
    <mergeCell ref="E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G41:H43"/>
    <mergeCell ref="B42:C42"/>
    <mergeCell ref="B43:C43"/>
    <mergeCell ref="D43:F43"/>
    <mergeCell ref="D31:F31"/>
    <mergeCell ref="D32:F32"/>
    <mergeCell ref="D34:F34"/>
    <mergeCell ref="D35:F35"/>
    <mergeCell ref="D36:F36"/>
    <mergeCell ref="D37:F37"/>
    <mergeCell ref="D33:F33"/>
    <mergeCell ref="B44:H44"/>
    <mergeCell ref="B45:H45"/>
    <mergeCell ref="B20:C20"/>
    <mergeCell ref="B21:C21"/>
    <mergeCell ref="B22:C22"/>
    <mergeCell ref="B23:C23"/>
    <mergeCell ref="B24:C24"/>
    <mergeCell ref="B25:C25"/>
    <mergeCell ref="B30:C30"/>
    <mergeCell ref="B31:C31"/>
    <mergeCell ref="B38:H38"/>
    <mergeCell ref="B39:H39"/>
    <mergeCell ref="B40:C40"/>
    <mergeCell ref="D40:G40"/>
    <mergeCell ref="B41:C41"/>
    <mergeCell ref="D41:F41"/>
  </mergeCells>
  <hyperlinks>
    <hyperlink ref="B24" r:id="rId1"/>
    <hyperlink ref="B21" r:id="rId2"/>
    <hyperlink ref="B25" r:id="rId3"/>
    <hyperlink ref="B30:C30" location="'ورود اطلاعات'!A1" display="بازگشت به صفحه اصلی"/>
  </hyperlinks>
  <printOptions horizontalCentered="1" verticalCentered="1"/>
  <pageMargins left="0.11811023622047245" right="0.11811023622047245" top="0.19685039370078741" bottom="0.15748031496062992" header="0" footer="0"/>
  <pageSetup paperSize="9" scale="8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ورود اطلاعات</vt:lpstr>
      <vt:lpstr>جدول محاسبات</vt:lpstr>
      <vt:lpstr>حکم قبل از رتبه بندی</vt:lpstr>
      <vt:lpstr>حکم پس از رتبه بندی</vt:lpstr>
      <vt:lpstr>'جدول محاسبات'!Print_Area</vt:lpstr>
      <vt:lpstr>'حکم پس از رتبه بندی'!Print_Area</vt:lpstr>
      <vt:lpstr>'حکم قبل از رتبه بندی'!Print_Area</vt:lpstr>
      <vt:lpstr>'ورود اطلاعات'!Print_Area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2020-02-21T11:15:39Z</dcterms:modified>
</cp:coreProperties>
</file>