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425"/>
  <workbookPr filterPrivacy="1" codeName="ThisWorkbook"/>
  <xr:revisionPtr revIDLastSave="0" documentId="13_ncr:1_{94A2DE06-3440-4344-8457-1E182D46F0B1}" xr6:coauthVersionLast="43" xr6:coauthVersionMax="43" xr10:uidLastSave="{00000000-0000-0000-0000-000000000000}"/>
  <workbookProtection workbookAlgorithmName="SHA-512" workbookHashValue="3M71hQxgHmO9KTYrNt0UG8P+9xuUC4lQAvNS//betY2vrNpoF09VAfPckBPzcPzSdu1XQF5XWT/VC6uRcyKtqQ==" workbookSaltValue="diNCscWFtqs6F/qQPX6E5A==" workbookSpinCount="100000" lockStructure="1"/>
  <bookViews>
    <workbookView xWindow="-120" yWindow="-120" windowWidth="21840" windowHeight="13140" tabRatio="658" xr2:uid="{00000000-000D-0000-FFFF-FFFF00000000}"/>
  </bookViews>
  <sheets>
    <sheet name="ورود اطلاعات" sheetId="2" r:id="rId1"/>
    <sheet name="جدول محاسبات" sheetId="1" r:id="rId2"/>
    <sheet name="حکم ۹۷" sheetId="3" r:id="rId3"/>
    <sheet name="حکم ۹۸" sheetId="4" r:id="rId4"/>
  </sheets>
  <definedNames>
    <definedName name="_xlnm.Print_Area" localSheetId="1">'جدول محاسبات'!$B$1:$I$41</definedName>
    <definedName name="_xlnm.Print_Area" localSheetId="2">'حکم ۹۷'!$B$1:$H$42</definedName>
    <definedName name="_xlnm.Print_Area" localSheetId="3">'حکم ۹۸'!$B$1:$H$43</definedName>
    <definedName name="_xlnm.Print_Area" localSheetId="0">'ورود اطلاعات'!$B$1:$G$28</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 i="2" l="1"/>
  <c r="AA2" i="2"/>
  <c r="E5" i="1" l="1"/>
  <c r="N5" i="1" s="1"/>
  <c r="N21" i="1" s="1"/>
  <c r="R7" i="2" l="1"/>
  <c r="R6" i="2"/>
  <c r="AA1" i="2" l="1"/>
  <c r="AD8" i="2"/>
  <c r="AD6" i="2"/>
  <c r="AD5" i="2"/>
  <c r="AD4" i="2"/>
  <c r="AD3" i="2"/>
  <c r="AD2" i="2"/>
  <c r="AD1" i="2"/>
  <c r="AD7" i="2" l="1"/>
  <c r="AA4" i="2"/>
  <c r="AD9" i="2" s="1"/>
  <c r="I15" i="1"/>
  <c r="H15" i="1"/>
  <c r="F15" i="1" s="1"/>
  <c r="B11" i="1"/>
  <c r="H25" i="4" l="1"/>
  <c r="N15" i="1"/>
  <c r="AD10" i="2"/>
  <c r="AD11" i="2" s="1"/>
  <c r="D27" i="2" s="1"/>
  <c r="R8" i="2" s="1"/>
  <c r="S7" i="2" s="1"/>
  <c r="F23" i="1"/>
  <c r="H23" i="1" s="1"/>
  <c r="S6" i="2" l="1"/>
  <c r="R9" i="2" s="1"/>
  <c r="D28" i="2" s="1"/>
  <c r="F7" i="3"/>
  <c r="N7" i="1" l="1"/>
  <c r="G15" i="4"/>
  <c r="I7" i="1"/>
  <c r="F7" i="4"/>
  <c r="H17" i="4" l="1"/>
  <c r="G17" i="4"/>
  <c r="F22" i="1"/>
  <c r="N22" i="1" s="1"/>
  <c r="F9" i="1"/>
  <c r="N9" i="1" l="1"/>
  <c r="D21" i="3"/>
  <c r="D21" i="4"/>
  <c r="E17" i="1"/>
  <c r="G27" i="4" l="1"/>
  <c r="N17" i="1"/>
  <c r="I17" i="1"/>
  <c r="H27" i="4" s="1"/>
  <c r="F17" i="1"/>
  <c r="G28" i="3"/>
  <c r="D8" i="2"/>
  <c r="E20" i="1"/>
  <c r="E19" i="1"/>
  <c r="E18" i="1"/>
  <c r="E16" i="1"/>
  <c r="E14" i="1"/>
  <c r="E10" i="1"/>
  <c r="N10" i="1" s="1"/>
  <c r="E7" i="1"/>
  <c r="E6" i="1"/>
  <c r="G28" i="4" l="1"/>
  <c r="N18" i="1"/>
  <c r="G30" i="4"/>
  <c r="N20" i="1"/>
  <c r="G29" i="4"/>
  <c r="N19" i="1"/>
  <c r="G26" i="4"/>
  <c r="N16" i="1"/>
  <c r="G24" i="4"/>
  <c r="N14" i="1"/>
  <c r="N6" i="1"/>
  <c r="I19" i="1"/>
  <c r="H29" i="4" s="1"/>
  <c r="F19" i="1"/>
  <c r="F20" i="1"/>
  <c r="I20" i="1"/>
  <c r="H30" i="4" s="1"/>
  <c r="I5" i="1"/>
  <c r="H15" i="4" s="1"/>
  <c r="F5" i="1"/>
  <c r="F21" i="1" s="1"/>
  <c r="F6" i="1"/>
  <c r="I6" i="1"/>
  <c r="F7" i="1"/>
  <c r="I10" i="1"/>
  <c r="H20" i="4" s="1"/>
  <c r="F10" i="1"/>
  <c r="F14" i="1"/>
  <c r="I14" i="1"/>
  <c r="I16" i="1"/>
  <c r="H26" i="4" s="1"/>
  <c r="F16" i="1"/>
  <c r="F18" i="1"/>
  <c r="I18" i="1"/>
  <c r="H28" i="4" s="1"/>
  <c r="G20" i="4"/>
  <c r="G16" i="4"/>
  <c r="G20" i="3"/>
  <c r="G30" i="3"/>
  <c r="G17" i="3"/>
  <c r="G29" i="3"/>
  <c r="G15" i="3"/>
  <c r="G25" i="3"/>
  <c r="G31" i="3"/>
  <c r="G16" i="3"/>
  <c r="G27" i="3"/>
  <c r="H26" i="3"/>
  <c r="N11" i="1" l="1"/>
  <c r="N8" i="1"/>
  <c r="H24" i="4"/>
  <c r="H16" i="4"/>
  <c r="I21" i="1"/>
  <c r="H31" i="4" s="1"/>
  <c r="F11" i="1"/>
  <c r="F8" i="1"/>
  <c r="I22" i="1"/>
  <c r="H32" i="4" s="1"/>
  <c r="I9" i="1"/>
  <c r="H19" i="4" s="1"/>
  <c r="H22" i="1"/>
  <c r="H9" i="1"/>
  <c r="F12" i="1" l="1"/>
  <c r="F13" i="1"/>
  <c r="F29" i="1"/>
  <c r="N28" i="1" s="1"/>
  <c r="N13" i="1"/>
  <c r="N12" i="1"/>
  <c r="H19" i="3"/>
  <c r="H33" i="3"/>
  <c r="F26" i="1" l="1"/>
  <c r="F39" i="1" s="1"/>
  <c r="N26" i="1"/>
  <c r="F40" i="1" s="1"/>
  <c r="F30" i="1"/>
  <c r="G6" i="1" s="1"/>
  <c r="H20" i="1"/>
  <c r="H31" i="3" s="1"/>
  <c r="H19" i="1"/>
  <c r="H30" i="3" s="1"/>
  <c r="F41" i="1" l="1"/>
  <c r="G17" i="1"/>
  <c r="G7" i="1"/>
  <c r="G5" i="1"/>
  <c r="G14" i="1"/>
  <c r="G18" i="1"/>
  <c r="G10" i="1"/>
  <c r="G11" i="1"/>
  <c r="G16" i="1"/>
  <c r="E8" i="1"/>
  <c r="G18" i="3" l="1"/>
  <c r="G35" i="3" s="1"/>
  <c r="G18" i="4"/>
  <c r="H17" i="1" l="1"/>
  <c r="H28" i="3" s="1"/>
  <c r="H6" i="1"/>
  <c r="H16" i="3" s="1"/>
  <c r="H18" i="1"/>
  <c r="H29" i="3" s="1"/>
  <c r="H10" i="1"/>
  <c r="H20" i="3" s="1"/>
  <c r="H14" i="1"/>
  <c r="H25" i="3" s="1"/>
  <c r="H16" i="1"/>
  <c r="H27" i="3" s="1"/>
  <c r="H7" i="1"/>
  <c r="H17" i="3" s="1"/>
  <c r="G8" i="1" l="1"/>
  <c r="G26" i="1" s="1"/>
  <c r="H5" i="1"/>
  <c r="E23" i="1" s="1"/>
  <c r="G33" i="4" l="1"/>
  <c r="I23" i="1"/>
  <c r="H21" i="1"/>
  <c r="H32" i="3" s="1"/>
  <c r="H15" i="3"/>
  <c r="I8" i="1"/>
  <c r="H18" i="4" s="1"/>
  <c r="H8" i="1"/>
  <c r="F32" i="1" l="1"/>
  <c r="H12" i="1"/>
  <c r="H22" i="3" s="1"/>
  <c r="H33" i="4"/>
  <c r="H13" i="1"/>
  <c r="H23" i="3" s="1"/>
  <c r="H18" i="3"/>
  <c r="H11" i="1"/>
  <c r="H25" i="1" s="1"/>
  <c r="H26" i="1" l="1"/>
  <c r="E24" i="1" s="1"/>
  <c r="H34" i="3"/>
  <c r="H21" i="3"/>
  <c r="G34" i="4" l="1"/>
  <c r="E26" i="1"/>
  <c r="G36" i="4" s="1"/>
  <c r="I24" i="1"/>
  <c r="H35" i="3"/>
  <c r="D36" i="3" s="1"/>
  <c r="H34" i="4" l="1"/>
  <c r="I11" i="1"/>
  <c r="I13" i="1"/>
  <c r="H23" i="4" s="1"/>
  <c r="I12" i="1"/>
  <c r="H22" i="4" s="1"/>
  <c r="F33" i="1"/>
  <c r="F34" i="1" s="1"/>
  <c r="I25" i="1" l="1"/>
  <c r="H21" i="4"/>
  <c r="I26" i="1" l="1"/>
  <c r="F36" i="1" s="1"/>
  <c r="F37" i="1" s="1"/>
  <c r="H35" i="4"/>
  <c r="H36" i="4" s="1"/>
  <c r="D3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23" authorId="0" shapeId="0" xr:uid="{00000000-0006-0000-0000-000001000000}">
      <text>
        <r>
          <rPr>
            <b/>
            <sz val="10"/>
            <color indexed="81"/>
            <rFont val="B Nazanin"/>
            <charset val="178"/>
          </rPr>
          <t>در صورتی که تا قبل از سال 97 بیش از 1000 ساعت آموزش ضمن خدمت داشته اید عدد صفر را وارد نمایید در غیر این صورت میزان ساعات آموزش سال 97 خود را وارد نمایید.</t>
        </r>
      </text>
    </comment>
    <comment ref="B24" authorId="0" shapeId="0" xr:uid="{00000000-0006-0000-0000-000002000000}">
      <text>
        <r>
          <rPr>
            <b/>
            <sz val="10"/>
            <color indexed="81"/>
            <rFont val="B Nazanin"/>
            <charset val="178"/>
          </rPr>
          <t>در صورتی پست شما مدیریتی بوده و بیش از 10 سال سابقه مدیریت (رپیس اداره و بالاتر) را دارید گزینه کارشناس را انتخاب نمایید.</t>
        </r>
      </text>
    </comment>
    <comment ref="B25" authorId="0" shapeId="0" xr:uid="{00000000-0006-0000-0000-000003000000}">
      <text>
        <r>
          <rPr>
            <b/>
            <sz val="10"/>
            <color indexed="81"/>
            <rFont val="B Nazanin"/>
            <charset val="178"/>
          </rPr>
          <t>در صورتی که سازمان شما مشمول افزایش امتیازات فصل دهم قانون مدیریت خدمات کشوری شده است، درصد افزایش امتیازات را وارد نمایید.</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I7" authorId="0" shapeId="0" xr:uid="{00000000-0006-0000-0100-000001000000}">
      <text>
        <r>
          <rPr>
            <b/>
            <sz val="10"/>
            <color indexed="81"/>
            <rFont val="B Nazanin"/>
            <charset val="178"/>
          </rPr>
          <t>مبلغ محاسبه شده بر اساس امتیاز حق شاغل سال 98 می باشد. (کاربرگ اول سلول D28)</t>
        </r>
      </text>
    </comment>
  </commentList>
</comments>
</file>

<file path=xl/sharedStrings.xml><?xml version="1.0" encoding="utf-8"?>
<sst xmlns="http://schemas.openxmlformats.org/spreadsheetml/2006/main" count="267" uniqueCount="164">
  <si>
    <t>21 - حقوق و فوق العاده ها</t>
  </si>
  <si>
    <t>امتیاز</t>
  </si>
  <si>
    <t>مبلغ (ریال)</t>
  </si>
  <si>
    <t>الف) حقوق ثابت</t>
  </si>
  <si>
    <t>حق شغل</t>
  </si>
  <si>
    <t>فوق العاده مدیریت</t>
  </si>
  <si>
    <t>حق شاغل</t>
  </si>
  <si>
    <t>جمع</t>
  </si>
  <si>
    <t>ب ) تفاوت تطبیق</t>
  </si>
  <si>
    <t>پ ) فوق العاده شغل</t>
  </si>
  <si>
    <t>ث ) فوق العاده مناطق کمتر توسعه یافته</t>
  </si>
  <si>
    <t>ج ) فوق العاده بدی آب و هوا</t>
  </si>
  <si>
    <t>چ ) فوق العاده مناطق مرزی</t>
  </si>
  <si>
    <t>ح ) فوق العاده ایثارگری</t>
  </si>
  <si>
    <t>خ ) فوق العاده ایثارگری قانون جامع</t>
  </si>
  <si>
    <t>د ) خدمت در مناطق جنگی</t>
  </si>
  <si>
    <t>ذ) فوق العاده نشان های دولتی</t>
  </si>
  <si>
    <t>ر ) فوق العاده سختی شرایط محیط کار</t>
  </si>
  <si>
    <t>ز ) حق عائله مندی</t>
  </si>
  <si>
    <t>س) حق اولاد</t>
  </si>
  <si>
    <t>ش ) فوق العاده نوبت کاری</t>
  </si>
  <si>
    <t>ط ) سایر</t>
  </si>
  <si>
    <t>جمع :</t>
  </si>
  <si>
    <t>تفاوت تطبیق</t>
  </si>
  <si>
    <t>سایر</t>
  </si>
  <si>
    <t>بلی</t>
  </si>
  <si>
    <t>خیر</t>
  </si>
  <si>
    <t>حقوق و فوق العاده ها</t>
  </si>
  <si>
    <t>سایر فوق العاده ها</t>
  </si>
  <si>
    <t>فوق العاده شغل</t>
  </si>
  <si>
    <t>فوق العاده ایثارگری</t>
  </si>
  <si>
    <t>خدمت در مناطق جنگی</t>
  </si>
  <si>
    <t>فوق العاده نشان های دولتی</t>
  </si>
  <si>
    <t>فوق العاده سختی شرایط محیط کار</t>
  </si>
  <si>
    <t>حق عائله مندی</t>
  </si>
  <si>
    <t>حق اولاد</t>
  </si>
  <si>
    <t>حقوق ثابت</t>
  </si>
  <si>
    <t>اعمال ضریب تعدیل ۹۷</t>
  </si>
  <si>
    <t>اعمال ضریب حقوق ۹۷</t>
  </si>
  <si>
    <t>مبلغ نهایی حکم ۹۷</t>
  </si>
  <si>
    <t>فوق العاده ویژه</t>
  </si>
  <si>
    <t>فوق العاده بدی آب و هوا</t>
  </si>
  <si>
    <t>فوق العاده مناطق کمتر توسعه یافته</t>
  </si>
  <si>
    <t>فوق العاده نوبت کاری</t>
  </si>
  <si>
    <t>مشمول ماده ۵۱ قانون جامع ایثارگران</t>
  </si>
  <si>
    <t>بسمه تعالی</t>
  </si>
  <si>
    <t>حکم کارگزینی کارمندان رسمی</t>
  </si>
  <si>
    <t>فرم ع - 32 ( 12 - 87) ت 4</t>
  </si>
  <si>
    <t>1 - دستگاه اجرایی :</t>
  </si>
  <si>
    <t>2 - نام و نام خانوادگی :</t>
  </si>
  <si>
    <t>3 - نام پدر :</t>
  </si>
  <si>
    <t>4 - شماره ملی کارمند :</t>
  </si>
  <si>
    <t>5 - شماره مستخدم :</t>
  </si>
  <si>
    <t xml:space="preserve">6 - شماره شناسنامه : </t>
  </si>
  <si>
    <t>7 - محل صدور :</t>
  </si>
  <si>
    <t>8 - محل تولد :</t>
  </si>
  <si>
    <t>9 - تاریخ تولد :</t>
  </si>
  <si>
    <t>11 - عنوان پست سازمانی :</t>
  </si>
  <si>
    <t>شماره :</t>
  </si>
  <si>
    <t>12 - رسته :                            رشته شغلی:</t>
  </si>
  <si>
    <t xml:space="preserve">طبقه شغلی :  </t>
  </si>
  <si>
    <t>رتبه :</t>
  </si>
  <si>
    <t>14 - واحد سازمانی :</t>
  </si>
  <si>
    <t>15 - محل خدمت :                      استان :                            شهرستان :                         بخش :                          دهستان :</t>
  </si>
  <si>
    <t>16 - نوع استخدام :</t>
  </si>
  <si>
    <t xml:space="preserve">۱۷ - ایثارگری :  </t>
  </si>
  <si>
    <t>20- شرح حکم :</t>
  </si>
  <si>
    <t>پس از وضع کسور قانونی از :                    فصل :                     ماده :                       قابل پرداخت است.</t>
  </si>
  <si>
    <t>23 - تاریخ اجرای حکم :    ۱۳۹۷/۰۱/۰۱</t>
  </si>
  <si>
    <t>24 - تاریخ صدور و شماره حکم :</t>
  </si>
  <si>
    <t>تاریخ :</t>
  </si>
  <si>
    <t>25 -  نام و نام خانوادگی مقام مسئول :</t>
  </si>
  <si>
    <t>عنوان پست سازمانی :</t>
  </si>
  <si>
    <t xml:space="preserve">صادر کننده : </t>
  </si>
  <si>
    <t>امضا</t>
  </si>
  <si>
    <t>نسخه :</t>
  </si>
  <si>
    <t>۱۰- مدرک تحصیلی :</t>
  </si>
  <si>
    <t>19 - نوع حکم :  افزایش ضریب حقوق ابتدای سال ۹۷</t>
  </si>
  <si>
    <t xml:space="preserve">سنوات قابل قبول : </t>
  </si>
  <si>
    <t xml:space="preserve"> ۱۸- وضعیت تاهل :                              تعداد فرزندان :            </t>
  </si>
  <si>
    <t>19 - نوع حکم :  افزایش ضریب حقوق ابتدای سال 98</t>
  </si>
  <si>
    <t>22 - حقوق و فوق العاده های مندرج در حکم جمعا به مبلغ</t>
  </si>
  <si>
    <t>ریال</t>
  </si>
  <si>
    <t>23 - تاریخ اجرای حکم :    1398/01/01</t>
  </si>
  <si>
    <t>* آیتم های مبنای کسور بازنشستگی</t>
  </si>
  <si>
    <t>مبلغ نهایی آیتم های مبنای کسور 97 (ریال)</t>
  </si>
  <si>
    <t>درصد</t>
  </si>
  <si>
    <t>توسعه یافته</t>
  </si>
  <si>
    <t>بدی آب و هوا</t>
  </si>
  <si>
    <t>نوبت کاری</t>
  </si>
  <si>
    <t>ویژه</t>
  </si>
  <si>
    <t>ضریب حقوق سال 98 (ریال)</t>
  </si>
  <si>
    <t>درصد ضریب تعدیل 97 (درصد)</t>
  </si>
  <si>
    <t>نرخ اضافه کار سال 97 (ریال)</t>
  </si>
  <si>
    <t>نرخ اضافه کار سال 98 (ریال)</t>
  </si>
  <si>
    <t>درصد رشد نرخ اضافه کار در سال 98</t>
  </si>
  <si>
    <t>شناسنامه قانون</t>
  </si>
  <si>
    <t>https://shenasname.ir/</t>
  </si>
  <si>
    <t>تهیه و تنظیم</t>
  </si>
  <si>
    <t>صیاح الدین شهدی</t>
  </si>
  <si>
    <t>ZhowanMarket@gmail.com</t>
  </si>
  <si>
    <t>کارشناس کارگزینی سازمان هواشناسی کشور</t>
  </si>
  <si>
    <t>محاسبه حقوق و مزایای کارکنان دولت در سال ۹۸</t>
  </si>
  <si>
    <t>ح ) فوق العاده ایثارگری قانون جامع</t>
  </si>
  <si>
    <t>ظ ) مابه التفاوت حداقل حقوق 97</t>
  </si>
  <si>
    <t>جمع حقوق و مزایای مستمر سال 97 (ریال)</t>
  </si>
  <si>
    <t>جمع حقوق و مزایای مستمر سال 98 (ریال)</t>
  </si>
  <si>
    <t>مابه التفاوت افزایش حقوق و مزایای مستمر تا 4400000 ریال</t>
  </si>
  <si>
    <t>میزان افزایش حقوق در سال 1398 (ریال)</t>
  </si>
  <si>
    <t>درصد افزایش حقوق سال 98</t>
  </si>
  <si>
    <t>مبلغ نهایی حکم 98</t>
  </si>
  <si>
    <r>
      <t xml:space="preserve"> @s_shahdi   </t>
    </r>
    <r>
      <rPr>
        <b/>
        <sz val="12"/>
        <color theme="8" tint="-0.499984740745262"/>
        <rFont val="Calibri"/>
        <family val="2"/>
        <scheme val="minor"/>
      </rPr>
      <t xml:space="preserve"> آی دی تلگرام </t>
    </r>
  </si>
  <si>
    <t>محاسبه حقوق و مزایای سال 98 کارکنان دولت (مشمولین قانون مدیریت خدمات کشوری)</t>
  </si>
  <si>
    <t>به استناد تصویب نامه شماره 8724/ت56485ه مورخ 98/01/31 هیات محترم وزیران</t>
  </si>
  <si>
    <t>www.instagram.com/sayah.shahdi</t>
  </si>
  <si>
    <t>خ ) خدمت در مناطق جنگی</t>
  </si>
  <si>
    <t>د) فوق العاده نشان های دولتی</t>
  </si>
  <si>
    <t>چ ) فوق العاده ایثارگری</t>
  </si>
  <si>
    <t>ذ ) فوق العاده سختی شرایط محیط کار</t>
  </si>
  <si>
    <t>ر ) حق عائله مندی</t>
  </si>
  <si>
    <t>ز ) حق اولاد</t>
  </si>
  <si>
    <t>س ) فوق العاده نوبت کاری</t>
  </si>
  <si>
    <t>ش ) سایر</t>
  </si>
  <si>
    <t xml:space="preserve">ط ) تفاوت بند (ی) تبصره (12) قانون بودجه 98 </t>
  </si>
  <si>
    <t>ظ ) تفاوت جزء (1) بند (الف) تبصره (12) بودجه 97</t>
  </si>
  <si>
    <t>ص ) مابه التفاوت حداقل حقوق (98)</t>
  </si>
  <si>
    <t>ص ) مابه التفاوت حداقل حقوق</t>
  </si>
  <si>
    <t xml:space="preserve">ط ) تفاوت بند (ی) تبصره (12) ق ب 98 </t>
  </si>
  <si>
    <t xml:space="preserve">ظ ) تفاوت جزء (1) بند (الف) تبصره (12) ق ب 97 </t>
  </si>
  <si>
    <t>مدرک تحصیلی</t>
  </si>
  <si>
    <t>جایگاه (پست) سازمانی</t>
  </si>
  <si>
    <t>رئیس اداره</t>
  </si>
  <si>
    <t>کارشناس</t>
  </si>
  <si>
    <t>مدیر</t>
  </si>
  <si>
    <t>دیپلم</t>
  </si>
  <si>
    <t>فوق دیپلم</t>
  </si>
  <si>
    <t>لیسانس</t>
  </si>
  <si>
    <t>زیر دیپلم</t>
  </si>
  <si>
    <t>فوق لیسانس و دکتری حرفه ای</t>
  </si>
  <si>
    <t>دکتری تخصصی PHD</t>
  </si>
  <si>
    <t>آموزش</t>
  </si>
  <si>
    <t>افزایش امتیاز</t>
  </si>
  <si>
    <t>سرپرستی</t>
  </si>
  <si>
    <t>حق شاغل 97</t>
  </si>
  <si>
    <t>ساعات آموزش سال 97</t>
  </si>
  <si>
    <t>امتیاز حق شاغل سال 97</t>
  </si>
  <si>
    <t>75 شغل</t>
  </si>
  <si>
    <t>75 شغل و مدیریت</t>
  </si>
  <si>
    <t>شاغل اولیه 98</t>
  </si>
  <si>
    <t>امتیاز حق شاغل حکم سال 98</t>
  </si>
  <si>
    <t>کمتر از 30 سال سابقه خدمت دارید؟</t>
  </si>
  <si>
    <r>
      <t xml:space="preserve">لطفا با دقت کامل، با توجه به آخرین حکم کارگزینی سال 97 خود تنها در خانه های </t>
    </r>
    <r>
      <rPr>
        <b/>
        <sz val="11"/>
        <color rgb="FFFFFF00"/>
        <rFont val="B Roya"/>
        <charset val="178"/>
      </rPr>
      <t>زرد رنگ</t>
    </r>
    <r>
      <rPr>
        <b/>
        <sz val="11"/>
        <color theme="1"/>
        <rFont val="B Roya"/>
        <charset val="178"/>
      </rPr>
      <t xml:space="preserve"> جداول زیر ورود اطلاعات نمایید</t>
    </r>
  </si>
  <si>
    <t>درصد افزایش امتیازات شغلی دستگاه</t>
  </si>
  <si>
    <t>تهیه و تنظیم : صیاح الدین شهدی</t>
  </si>
  <si>
    <t>محاسبه امتیاز حق شاغل سال 98</t>
  </si>
  <si>
    <t>جمع شاغل سال 98</t>
  </si>
  <si>
    <t>ارتباط از طریق ایمیل</t>
  </si>
  <si>
    <t>ارتباط از طریق اینستاگرام</t>
  </si>
  <si>
    <t>فوق‌العاده مدیریت در محاسبه سقف 75% حق شاغل لحاظ گردد؟</t>
  </si>
  <si>
    <t>مبنای کسور 98</t>
  </si>
  <si>
    <t>جمع کل 98</t>
  </si>
  <si>
    <t>جهت محاسبه بند ۷ مصوبه، تمامی آیتم های حقوقی به عنوان حقوق و مزایای مستمر سال 97 و ۹۸ لحاظ گردند؟</t>
  </si>
  <si>
    <t>نسخه    98/02/18</t>
  </si>
  <si>
    <r>
      <rPr>
        <sz val="10"/>
        <color theme="0"/>
        <rFont val="Arial"/>
        <family val="2"/>
      </rPr>
      <t>□</t>
    </r>
    <r>
      <rPr>
        <sz val="10"/>
        <color theme="0"/>
        <rFont val="B Roya"/>
        <charset val="178"/>
      </rPr>
      <t xml:space="preserve"> آیتم های مشمول حقوق و مزایای مستمر</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</si>
</sst>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3000401]0"/>
  </numFmts>
  <fonts count="39" x14ac:knownFonts="1">
    <font>
      <sz val="11"/>
      <color theme="1"/>
      <name val="Calibri"/>
      <family val="2"/>
      <scheme val="minor"/>
    </font>
    <font>
      <b/>
      <sz val="11"/>
      <color theme="1"/>
      <name val="B Nazanin"/>
      <charset val="178"/>
    </font>
    <font>
      <sz val="11"/>
      <color theme="1"/>
      <name val="B Nazanin"/>
      <charset val="178"/>
    </font>
    <font>
      <sz val="12"/>
      <color theme="1"/>
      <name val="B Nazanin"/>
      <charset val="178"/>
    </font>
    <font>
      <sz val="11"/>
      <name val="B Nazanin"/>
      <charset val="178"/>
    </font>
    <font>
      <sz val="10"/>
      <color theme="1"/>
      <name val="B Nazanin"/>
      <charset val="178"/>
    </font>
    <font>
      <sz val="14"/>
      <color theme="1"/>
      <name val="B Nazanin"/>
      <charset val="178"/>
    </font>
    <font>
      <sz val="8"/>
      <color theme="0"/>
      <name val="B Nazanin"/>
      <charset val="178"/>
    </font>
    <font>
      <sz val="11"/>
      <color rgb="FF7030A0"/>
      <name val="B Nazanin"/>
      <charset val="178"/>
    </font>
    <font>
      <u/>
      <sz val="11"/>
      <color theme="10"/>
      <name val="Calibri"/>
      <family val="2"/>
      <scheme val="minor"/>
    </font>
    <font>
      <u/>
      <sz val="11"/>
      <color theme="1"/>
      <name val="B Nazanin"/>
      <charset val="178"/>
    </font>
    <font>
      <b/>
      <sz val="12"/>
      <color theme="1"/>
      <name val="B Roya"/>
      <charset val="178"/>
    </font>
    <font>
      <b/>
      <sz val="11"/>
      <color theme="1"/>
      <name val="B Roya"/>
      <charset val="178"/>
    </font>
    <font>
      <b/>
      <sz val="11"/>
      <name val="B Roya"/>
      <charset val="178"/>
    </font>
    <font>
      <sz val="10"/>
      <color theme="1"/>
      <name val="B Roya"/>
      <charset val="178"/>
    </font>
    <font>
      <b/>
      <sz val="11"/>
      <name val="B Nazanin"/>
      <charset val="178"/>
    </font>
    <font>
      <b/>
      <sz val="14"/>
      <color theme="1"/>
      <name val="B Nazanin"/>
      <charset val="178"/>
    </font>
    <font>
      <b/>
      <sz val="10"/>
      <color rgb="FF002060"/>
      <name val="B Nazanin"/>
      <charset val="178"/>
    </font>
    <font>
      <b/>
      <sz val="14"/>
      <color rgb="FF002060"/>
      <name val="B Nazanin"/>
      <charset val="178"/>
    </font>
    <font>
      <b/>
      <sz val="12"/>
      <color rgb="FF002060"/>
      <name val="B Nazanin"/>
      <charset val="178"/>
    </font>
    <font>
      <b/>
      <sz val="11"/>
      <color rgb="FFFFFF00"/>
      <name val="B Roya"/>
      <charset val="178"/>
    </font>
    <font>
      <sz val="11"/>
      <color theme="0"/>
      <name val="Calibri"/>
      <family val="2"/>
      <scheme val="minor"/>
    </font>
    <font>
      <b/>
      <sz val="12"/>
      <color theme="1"/>
      <name val="B Nazanin"/>
      <charset val="178"/>
    </font>
    <font>
      <b/>
      <sz val="11"/>
      <color theme="1"/>
      <name val="Calibri"/>
      <family val="2"/>
      <scheme val="minor"/>
    </font>
    <font>
      <sz val="12"/>
      <color theme="8" tint="-0.499984740745262"/>
      <name val="Calibri"/>
      <family val="2"/>
      <scheme val="minor"/>
    </font>
    <font>
      <b/>
      <sz val="12"/>
      <color theme="8" tint="-0.499984740745262"/>
      <name val="Calibri"/>
      <family val="2"/>
      <scheme val="minor"/>
    </font>
    <font>
      <b/>
      <sz val="12"/>
      <name val="B Nazanin"/>
      <charset val="178"/>
    </font>
    <font>
      <b/>
      <sz val="12"/>
      <color rgb="FFFF0000"/>
      <name val="B Nazanin"/>
      <charset val="178"/>
    </font>
    <font>
      <b/>
      <sz val="12"/>
      <color theme="7" tint="-0.499984740745262"/>
      <name val="B Nazanin"/>
      <charset val="178"/>
    </font>
    <font>
      <b/>
      <sz val="16"/>
      <color theme="1"/>
      <name val="B Roya"/>
      <charset val="178"/>
    </font>
    <font>
      <b/>
      <sz val="10"/>
      <color indexed="81"/>
      <name val="B Nazanin"/>
      <charset val="178"/>
    </font>
    <font>
      <b/>
      <u/>
      <sz val="12"/>
      <color theme="10"/>
      <name val="B Nazanin"/>
      <charset val="178"/>
    </font>
    <font>
      <b/>
      <sz val="11"/>
      <color theme="8" tint="-0.249977111117893"/>
      <name val="B Nazanin"/>
      <charset val="178"/>
    </font>
    <font>
      <b/>
      <sz val="10"/>
      <color theme="8" tint="-0.249977111117893"/>
      <name val="B Nazanin"/>
      <charset val="178"/>
    </font>
    <font>
      <sz val="11"/>
      <color theme="0"/>
      <name val="B Nazanin"/>
      <charset val="178"/>
    </font>
    <font>
      <b/>
      <sz val="11"/>
      <color theme="0"/>
      <name val="Calibri"/>
      <family val="2"/>
      <scheme val="minor"/>
    </font>
    <font>
      <sz val="11"/>
      <color theme="0"/>
      <name val="Calibri"/>
      <family val="2"/>
    </font>
    <font>
      <sz val="10"/>
      <color theme="0"/>
      <name val="B Roya"/>
      <charset val="178"/>
    </font>
    <font>
      <sz val="10"/>
      <color theme="0"/>
      <name val="Arial"/>
      <family val="2"/>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7" tint="0.79998168889431442"/>
        <bgColor indexed="64"/>
      </patternFill>
    </fill>
  </fills>
  <borders count="36">
    <border>
      <left/>
      <right/>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9" fillId="0" borderId="0" applyNumberFormat="0" applyFill="0" applyBorder="0" applyAlignment="0" applyProtection="0"/>
  </cellStyleXfs>
  <cellXfs count="191">
    <xf numFmtId="0" fontId="0" fillId="0" borderId="0" xfId="0"/>
    <xf numFmtId="1" fontId="3" fillId="2" borderId="7" xfId="0" applyNumberFormat="1" applyFont="1" applyFill="1" applyBorder="1" applyAlignment="1">
      <alignment horizontal="center" vertical="center" shrinkToFit="1" readingOrder="2"/>
    </xf>
    <xf numFmtId="0" fontId="0" fillId="2" borderId="0" xfId="0" applyFill="1"/>
    <xf numFmtId="0" fontId="2" fillId="2" borderId="0" xfId="0" applyFont="1" applyFill="1" applyAlignment="1">
      <alignment vertical="center" shrinkToFit="1" readingOrder="2"/>
    </xf>
    <xf numFmtId="0" fontId="2" fillId="2" borderId="22" xfId="0" applyFont="1" applyFill="1" applyBorder="1" applyAlignment="1">
      <alignment horizontal="center" vertical="center" shrinkToFit="1" readingOrder="2"/>
    </xf>
    <xf numFmtId="0" fontId="2" fillId="2" borderId="29" xfId="0" applyFont="1" applyFill="1" applyBorder="1" applyAlignment="1">
      <alignment vertical="center" shrinkToFit="1" readingOrder="2"/>
    </xf>
    <xf numFmtId="3" fontId="3" fillId="2" borderId="7" xfId="0" applyNumberFormat="1" applyFont="1" applyFill="1" applyBorder="1" applyAlignment="1">
      <alignment horizontal="center" vertical="center" shrinkToFit="1" readingOrder="2"/>
    </xf>
    <xf numFmtId="2" fontId="7" fillId="2" borderId="0" xfId="0" applyNumberFormat="1" applyFont="1" applyFill="1" applyAlignment="1">
      <alignment horizontal="right" vertical="center" shrinkToFit="1" readingOrder="2"/>
    </xf>
    <xf numFmtId="0" fontId="2" fillId="2" borderId="24" xfId="0" applyFont="1" applyFill="1" applyBorder="1" applyAlignment="1">
      <alignment vertical="center" shrinkToFit="1" readingOrder="2"/>
    </xf>
    <xf numFmtId="0" fontId="2" fillId="2" borderId="27" xfId="0" applyFont="1" applyFill="1" applyBorder="1" applyAlignment="1">
      <alignment vertical="center" shrinkToFit="1" readingOrder="2"/>
    </xf>
    <xf numFmtId="3" fontId="2" fillId="2" borderId="24" xfId="0" applyNumberFormat="1" applyFont="1" applyFill="1" applyBorder="1" applyAlignment="1">
      <alignment vertical="center" shrinkToFit="1" readingOrder="2"/>
    </xf>
    <xf numFmtId="0" fontId="2" fillId="2" borderId="7" xfId="0" applyFont="1" applyFill="1" applyBorder="1" applyAlignment="1">
      <alignment horizontal="center" vertical="center" shrinkToFit="1" readingOrder="2"/>
    </xf>
    <xf numFmtId="2" fontId="2" fillId="2" borderId="28" xfId="0" applyNumberFormat="1" applyFont="1" applyFill="1" applyBorder="1" applyAlignment="1">
      <alignment vertical="top" wrapText="1" shrinkToFit="1" readingOrder="2"/>
    </xf>
    <xf numFmtId="2" fontId="2" fillId="2" borderId="29" xfId="0" applyNumberFormat="1" applyFont="1" applyFill="1" applyBorder="1" applyAlignment="1">
      <alignment vertical="top" wrapText="1" shrinkToFit="1" readingOrder="2"/>
    </xf>
    <xf numFmtId="0" fontId="2" fillId="2" borderId="0" xfId="0" applyFont="1" applyFill="1" applyAlignment="1" applyProtection="1">
      <alignment horizontal="center" vertical="center" readingOrder="2"/>
    </xf>
    <xf numFmtId="0" fontId="0" fillId="0" borderId="0" xfId="0" applyProtection="1"/>
    <xf numFmtId="0" fontId="0" fillId="2" borderId="0" xfId="0" applyFill="1" applyProtection="1"/>
    <xf numFmtId="0" fontId="0" fillId="0" borderId="0" xfId="0" applyAlignment="1" applyProtection="1">
      <alignment horizontal="right" vertical="center"/>
    </xf>
    <xf numFmtId="0" fontId="0" fillId="2" borderId="0" xfId="0" applyFill="1" applyBorder="1" applyProtection="1"/>
    <xf numFmtId="0" fontId="0" fillId="2" borderId="0" xfId="0" applyFill="1" applyAlignment="1" applyProtection="1"/>
    <xf numFmtId="0" fontId="0" fillId="2" borderId="0" xfId="0" applyFill="1" applyAlignment="1" applyProtection="1">
      <alignment horizontal="right" vertical="center"/>
    </xf>
    <xf numFmtId="0" fontId="2" fillId="2" borderId="19" xfId="0" applyFont="1" applyFill="1" applyBorder="1" applyAlignment="1">
      <alignment horizontal="right" vertical="center" shrinkToFit="1" readingOrder="2"/>
    </xf>
    <xf numFmtId="0" fontId="2" fillId="2" borderId="20" xfId="0" applyFont="1" applyFill="1" applyBorder="1" applyAlignment="1">
      <alignment horizontal="right" vertical="center" shrinkToFit="1" readingOrder="2"/>
    </xf>
    <xf numFmtId="0" fontId="2" fillId="2" borderId="7" xfId="0" applyFont="1" applyFill="1" applyBorder="1" applyAlignment="1">
      <alignment horizontal="right" vertical="center" shrinkToFit="1" readingOrder="2"/>
    </xf>
    <xf numFmtId="0" fontId="2" fillId="2" borderId="22" xfId="0" applyFont="1" applyFill="1" applyBorder="1" applyAlignment="1">
      <alignment vertical="center" shrinkToFit="1" readingOrder="2"/>
    </xf>
    <xf numFmtId="0" fontId="2" fillId="2" borderId="28" xfId="0" applyFont="1" applyFill="1" applyBorder="1" applyAlignment="1">
      <alignment horizontal="right" vertical="center" shrinkToFit="1" readingOrder="2"/>
    </xf>
    <xf numFmtId="0" fontId="2" fillId="2" borderId="29" xfId="0" applyFont="1" applyFill="1" applyBorder="1" applyAlignment="1">
      <alignment horizontal="right" vertical="center" shrinkToFit="1" readingOrder="2"/>
    </xf>
    <xf numFmtId="0" fontId="2" fillId="2" borderId="30" xfId="0" applyFont="1" applyFill="1" applyBorder="1" applyAlignment="1">
      <alignment horizontal="right" vertical="center" shrinkToFit="1" readingOrder="2"/>
    </xf>
    <xf numFmtId="0" fontId="2" fillId="2" borderId="25" xfId="0" applyFont="1" applyFill="1" applyBorder="1" applyAlignment="1">
      <alignment vertical="center" shrinkToFit="1" readingOrder="2"/>
    </xf>
    <xf numFmtId="1" fontId="22" fillId="2" borderId="7" xfId="0" applyNumberFormat="1" applyFont="1" applyFill="1" applyBorder="1" applyAlignment="1" applyProtection="1">
      <alignment horizontal="center" vertical="center" shrinkToFit="1" readingOrder="2"/>
    </xf>
    <xf numFmtId="3" fontId="1" fillId="0" borderId="7" xfId="0" applyNumberFormat="1" applyFont="1" applyBorder="1" applyAlignment="1" applyProtection="1">
      <alignment horizontal="center" vertical="center" shrinkToFit="1" readingOrder="2"/>
    </xf>
    <xf numFmtId="3" fontId="1" fillId="0" borderId="7" xfId="0" applyNumberFormat="1" applyFont="1" applyBorder="1" applyAlignment="1" applyProtection="1">
      <alignment horizontal="center" vertical="center" readingOrder="2"/>
    </xf>
    <xf numFmtId="0" fontId="23" fillId="2" borderId="0" xfId="0" applyFont="1" applyFill="1" applyAlignment="1" applyProtection="1">
      <alignment shrinkToFit="1"/>
    </xf>
    <xf numFmtId="0" fontId="23" fillId="2" borderId="0" xfId="0" applyFont="1" applyFill="1" applyAlignment="1" applyProtection="1">
      <alignment horizontal="right" vertical="center" shrinkToFit="1"/>
    </xf>
    <xf numFmtId="0" fontId="14" fillId="2" borderId="0" xfId="0" applyFont="1" applyFill="1" applyBorder="1" applyAlignment="1" applyProtection="1">
      <alignment vertical="center" readingOrder="2"/>
    </xf>
    <xf numFmtId="3" fontId="12" fillId="4" borderId="7" xfId="0" applyNumberFormat="1" applyFont="1" applyFill="1" applyBorder="1" applyAlignment="1" applyProtection="1">
      <alignment horizontal="center" vertical="center" shrinkToFit="1" readingOrder="2"/>
    </xf>
    <xf numFmtId="2" fontId="12" fillId="4" borderId="7" xfId="0" applyNumberFormat="1" applyFont="1" applyFill="1" applyBorder="1" applyAlignment="1" applyProtection="1">
      <alignment horizontal="center" vertical="center" shrinkToFit="1" readingOrder="2"/>
    </xf>
    <xf numFmtId="3" fontId="13" fillId="4" borderId="7" xfId="0" applyNumberFormat="1" applyFont="1" applyFill="1" applyBorder="1" applyAlignment="1" applyProtection="1">
      <alignment horizontal="center" vertical="center" shrinkToFit="1" readingOrder="2"/>
    </xf>
    <xf numFmtId="0" fontId="1" fillId="7" borderId="7" xfId="0" applyFont="1" applyFill="1" applyBorder="1" applyAlignment="1" applyProtection="1">
      <alignment horizontal="center" vertical="center" wrapText="1" readingOrder="2"/>
    </xf>
    <xf numFmtId="0" fontId="22" fillId="7" borderId="7" xfId="0" applyFont="1" applyFill="1" applyBorder="1" applyAlignment="1" applyProtection="1">
      <alignment horizontal="center" vertical="center" wrapText="1" readingOrder="2"/>
    </xf>
    <xf numFmtId="0" fontId="1" fillId="7" borderId="7" xfId="0" applyFont="1" applyFill="1" applyBorder="1" applyAlignment="1" applyProtection="1">
      <alignment horizontal="center" vertical="center" shrinkToFit="1" readingOrder="2"/>
    </xf>
    <xf numFmtId="1" fontId="22" fillId="5" borderId="7" xfId="0" applyNumberFormat="1" applyFont="1" applyFill="1" applyBorder="1" applyAlignment="1" applyProtection="1">
      <alignment horizontal="center" vertical="center" shrinkToFit="1" readingOrder="2"/>
    </xf>
    <xf numFmtId="3" fontId="1" fillId="5" borderId="7" xfId="0" applyNumberFormat="1" applyFont="1" applyFill="1" applyBorder="1" applyAlignment="1" applyProtection="1">
      <alignment horizontal="center" vertical="center" shrinkToFit="1" readingOrder="2"/>
    </xf>
    <xf numFmtId="3" fontId="1" fillId="5" borderId="7" xfId="0" applyNumberFormat="1" applyFont="1" applyFill="1" applyBorder="1" applyAlignment="1" applyProtection="1">
      <alignment horizontal="center" vertical="center" readingOrder="2"/>
    </xf>
    <xf numFmtId="1" fontId="26" fillId="7" borderId="7" xfId="0" applyNumberFormat="1" applyFont="1" applyFill="1" applyBorder="1" applyAlignment="1" applyProtection="1">
      <alignment horizontal="center" vertical="center" shrinkToFit="1" readingOrder="2"/>
    </xf>
    <xf numFmtId="3" fontId="27" fillId="7" borderId="7" xfId="0" applyNumberFormat="1" applyFont="1" applyFill="1" applyBorder="1" applyAlignment="1" applyProtection="1">
      <alignment horizontal="center" vertical="center" shrinkToFit="1" readingOrder="2"/>
    </xf>
    <xf numFmtId="3" fontId="19" fillId="7" borderId="7" xfId="0" applyNumberFormat="1" applyFont="1" applyFill="1" applyBorder="1" applyAlignment="1" applyProtection="1">
      <alignment horizontal="center" vertical="center" shrinkToFit="1" readingOrder="2"/>
    </xf>
    <xf numFmtId="3" fontId="28" fillId="7" borderId="7" xfId="0" applyNumberFormat="1" applyFont="1" applyFill="1" applyBorder="1" applyAlignment="1" applyProtection="1">
      <alignment horizontal="center" vertical="center" shrinkToFit="1" readingOrder="2"/>
    </xf>
    <xf numFmtId="0" fontId="2" fillId="2" borderId="0" xfId="0" applyFont="1" applyFill="1" applyAlignment="1" applyProtection="1">
      <alignment horizontal="center" vertical="center" readingOrder="2"/>
      <protection hidden="1"/>
    </xf>
    <xf numFmtId="0" fontId="4" fillId="0" borderId="0" xfId="0" applyFont="1" applyAlignment="1" applyProtection="1">
      <alignment horizontal="center" vertical="center" readingOrder="2"/>
      <protection hidden="1"/>
    </xf>
    <xf numFmtId="0" fontId="2" fillId="0" borderId="0" xfId="0" applyFont="1" applyAlignment="1" applyProtection="1">
      <alignment horizontal="center" vertical="center" readingOrder="2"/>
      <protection hidden="1"/>
    </xf>
    <xf numFmtId="0" fontId="1" fillId="8" borderId="15" xfId="0" applyFont="1" applyFill="1" applyBorder="1" applyAlignment="1" applyProtection="1">
      <alignment horizontal="center" vertical="center" shrinkToFit="1" readingOrder="2"/>
      <protection hidden="1"/>
    </xf>
    <xf numFmtId="0" fontId="2" fillId="2" borderId="0" xfId="0" applyFont="1" applyFill="1" applyAlignment="1" applyProtection="1">
      <alignment horizontal="center" vertical="center" shrinkToFit="1" readingOrder="2"/>
      <protection hidden="1"/>
    </xf>
    <xf numFmtId="0" fontId="1" fillId="9" borderId="1" xfId="0" applyFont="1" applyFill="1" applyBorder="1" applyAlignment="1" applyProtection="1">
      <alignment horizontal="center" vertical="center" shrinkToFit="1" readingOrder="2"/>
      <protection hidden="1"/>
    </xf>
    <xf numFmtId="1" fontId="12" fillId="9" borderId="2" xfId="0" applyNumberFormat="1" applyFont="1" applyFill="1" applyBorder="1" applyAlignment="1" applyProtection="1">
      <alignment horizontal="center" vertical="center" readingOrder="2"/>
      <protection hidden="1"/>
    </xf>
    <xf numFmtId="0" fontId="1" fillId="9" borderId="8" xfId="0" applyFont="1" applyFill="1" applyBorder="1" applyAlignment="1" applyProtection="1">
      <alignment horizontal="center" vertical="center" shrinkToFit="1" readingOrder="2"/>
      <protection hidden="1"/>
    </xf>
    <xf numFmtId="1" fontId="1" fillId="3" borderId="2" xfId="0" applyNumberFormat="1" applyFont="1" applyFill="1" applyBorder="1" applyAlignment="1" applyProtection="1">
      <alignment horizontal="center" vertical="center" shrinkToFit="1" readingOrder="2"/>
      <protection locked="0" hidden="1"/>
    </xf>
    <xf numFmtId="0" fontId="1" fillId="9" borderId="3" xfId="0" applyFont="1" applyFill="1" applyBorder="1" applyAlignment="1" applyProtection="1">
      <alignment horizontal="center" vertical="center" shrinkToFit="1" readingOrder="2"/>
      <protection hidden="1"/>
    </xf>
    <xf numFmtId="0" fontId="1" fillId="3" borderId="4" xfId="0" applyFont="1" applyFill="1" applyBorder="1" applyAlignment="1" applyProtection="1">
      <alignment horizontal="center" vertical="center" shrinkToFit="1" readingOrder="2"/>
      <protection locked="0" hidden="1"/>
    </xf>
    <xf numFmtId="0" fontId="1" fillId="9" borderId="7" xfId="0" applyFont="1" applyFill="1" applyBorder="1" applyAlignment="1" applyProtection="1">
      <alignment horizontal="center" vertical="center" shrinkToFit="1" readingOrder="2"/>
      <protection hidden="1"/>
    </xf>
    <xf numFmtId="1" fontId="1" fillId="3" borderId="6" xfId="0" applyNumberFormat="1" applyFont="1" applyFill="1" applyBorder="1" applyAlignment="1" applyProtection="1">
      <alignment horizontal="center" vertical="center" shrinkToFit="1" readingOrder="2"/>
      <protection locked="0" hidden="1"/>
    </xf>
    <xf numFmtId="0" fontId="1" fillId="2" borderId="0" xfId="0" applyFont="1" applyFill="1" applyAlignment="1" applyProtection="1">
      <alignment horizontal="center" vertical="center" shrinkToFit="1" readingOrder="2"/>
      <protection hidden="1"/>
    </xf>
    <xf numFmtId="0" fontId="1" fillId="8" borderId="17" xfId="0" applyFont="1" applyFill="1" applyBorder="1" applyAlignment="1" applyProtection="1">
      <alignment horizontal="center" vertical="center" shrinkToFit="1" readingOrder="2"/>
      <protection hidden="1"/>
    </xf>
    <xf numFmtId="0" fontId="1" fillId="8" borderId="32" xfId="0" applyFont="1" applyFill="1" applyBorder="1" applyAlignment="1" applyProtection="1">
      <alignment horizontal="center" vertical="center" shrinkToFit="1" readingOrder="2"/>
      <protection hidden="1"/>
    </xf>
    <xf numFmtId="0" fontId="1" fillId="9" borderId="9" xfId="0" applyFont="1" applyFill="1" applyBorder="1" applyAlignment="1" applyProtection="1">
      <alignment horizontal="center" vertical="center" shrinkToFit="1" readingOrder="2"/>
      <protection hidden="1"/>
    </xf>
    <xf numFmtId="1" fontId="1" fillId="9" borderId="4" xfId="0" applyNumberFormat="1" applyFont="1" applyFill="1" applyBorder="1" applyAlignment="1" applyProtection="1">
      <alignment horizontal="center" vertical="center" shrinkToFit="1" readingOrder="2"/>
      <protection hidden="1"/>
    </xf>
    <xf numFmtId="3" fontId="1" fillId="3" borderId="2" xfId="0" applyNumberFormat="1" applyFont="1" applyFill="1" applyBorder="1" applyAlignment="1" applyProtection="1">
      <alignment horizontal="center" vertical="center" shrinkToFit="1" readingOrder="2"/>
      <protection locked="0" hidden="1"/>
    </xf>
    <xf numFmtId="1" fontId="1" fillId="3" borderId="12" xfId="0" applyNumberFormat="1" applyFont="1" applyFill="1" applyBorder="1" applyAlignment="1" applyProtection="1">
      <alignment horizontal="center" vertical="center" shrinkToFit="1" readingOrder="2"/>
      <protection locked="0" hidden="1"/>
    </xf>
    <xf numFmtId="3" fontId="1" fillId="3" borderId="4" xfId="0" applyNumberFormat="1" applyFont="1" applyFill="1" applyBorder="1" applyAlignment="1" applyProtection="1">
      <alignment horizontal="center" vertical="center" shrinkToFit="1" readingOrder="2"/>
      <protection locked="0" hidden="1"/>
    </xf>
    <xf numFmtId="0" fontId="1" fillId="9" borderId="5" xfId="0" applyFont="1" applyFill="1" applyBorder="1" applyAlignment="1" applyProtection="1">
      <alignment horizontal="center" vertical="center" shrinkToFit="1" readingOrder="2"/>
      <protection hidden="1"/>
    </xf>
    <xf numFmtId="0" fontId="1" fillId="3" borderId="6" xfId="0" applyFont="1" applyFill="1" applyBorder="1" applyAlignment="1" applyProtection="1">
      <alignment horizontal="center" vertical="center" shrinkToFit="1" readingOrder="2"/>
      <protection locked="0" hidden="1"/>
    </xf>
    <xf numFmtId="164" fontId="1" fillId="3" borderId="6" xfId="0" applyNumberFormat="1" applyFont="1" applyFill="1" applyBorder="1" applyAlignment="1" applyProtection="1">
      <alignment horizontal="center" vertical="center" shrinkToFit="1" readingOrder="2"/>
      <protection locked="0" hidden="1"/>
    </xf>
    <xf numFmtId="1" fontId="1" fillId="3" borderId="4" xfId="0" applyNumberFormat="1" applyFont="1" applyFill="1" applyBorder="1" applyAlignment="1" applyProtection="1">
      <alignment horizontal="center" vertical="center" shrinkToFit="1" readingOrder="2"/>
      <protection locked="0" hidden="1"/>
    </xf>
    <xf numFmtId="0" fontId="2" fillId="2" borderId="0" xfId="0" applyFont="1" applyFill="1" applyAlignment="1" applyProtection="1">
      <alignment vertical="center" shrinkToFit="1" readingOrder="2"/>
      <protection hidden="1"/>
    </xf>
    <xf numFmtId="1" fontId="1" fillId="2" borderId="0" xfId="0" applyNumberFormat="1" applyFont="1" applyFill="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readingOrder="2"/>
      <protection hidden="1"/>
    </xf>
    <xf numFmtId="0" fontId="1" fillId="2" borderId="0" xfId="0" applyFont="1" applyFill="1" applyBorder="1" applyAlignment="1" applyProtection="1">
      <alignment vertical="center" readingOrder="2"/>
      <protection hidden="1"/>
    </xf>
    <xf numFmtId="0" fontId="2" fillId="2" borderId="0" xfId="0" applyFont="1" applyFill="1" applyBorder="1" applyAlignment="1" applyProtection="1">
      <alignment vertical="center" readingOrder="2"/>
      <protection hidden="1"/>
    </xf>
    <xf numFmtId="3" fontId="2" fillId="2" borderId="0" xfId="0" applyNumberFormat="1" applyFont="1" applyFill="1" applyBorder="1" applyAlignment="1" applyProtection="1">
      <alignment horizontal="center" vertical="center" readingOrder="2"/>
      <protection hidden="1"/>
    </xf>
    <xf numFmtId="164" fontId="1" fillId="3" borderId="4" xfId="0" applyNumberFormat="1" applyFont="1" applyFill="1" applyBorder="1" applyAlignment="1" applyProtection="1">
      <alignment horizontal="center" vertical="center" shrinkToFit="1" readingOrder="2"/>
      <protection locked="0" hidden="1"/>
    </xf>
    <xf numFmtId="4" fontId="2" fillId="2" borderId="0" xfId="0" applyNumberFormat="1" applyFont="1" applyFill="1" applyAlignment="1" applyProtection="1">
      <alignment horizontal="center" vertical="center" readingOrder="2"/>
      <protection hidden="1"/>
    </xf>
    <xf numFmtId="1" fontId="12" fillId="9" borderId="4" xfId="0" applyNumberFormat="1" applyFont="1" applyFill="1" applyBorder="1" applyAlignment="1" applyProtection="1">
      <alignment horizontal="center" vertical="center" readingOrder="2"/>
      <protection hidden="1"/>
    </xf>
    <xf numFmtId="0" fontId="21" fillId="0" borderId="0" xfId="0" applyFont="1" applyProtection="1">
      <protection hidden="1"/>
    </xf>
    <xf numFmtId="0" fontId="34" fillId="0" borderId="0" xfId="0" applyFont="1" applyAlignment="1" applyProtection="1">
      <alignment horizontal="center" vertical="center" readingOrder="2"/>
      <protection hidden="1"/>
    </xf>
    <xf numFmtId="0" fontId="34" fillId="0" borderId="0" xfId="0" applyFont="1" applyAlignment="1" applyProtection="1">
      <alignment horizontal="center" vertical="center" shrinkToFit="1" readingOrder="2"/>
      <protection hidden="1"/>
    </xf>
    <xf numFmtId="164" fontId="34" fillId="0" borderId="0" xfId="0" applyNumberFormat="1" applyFont="1" applyAlignment="1" applyProtection="1">
      <alignment horizontal="center" vertical="center" readingOrder="2"/>
      <protection hidden="1"/>
    </xf>
    <xf numFmtId="1" fontId="34" fillId="0" borderId="0" xfId="0" applyNumberFormat="1" applyFont="1" applyAlignment="1" applyProtection="1">
      <alignment horizontal="center" vertical="center" readingOrder="2"/>
      <protection hidden="1"/>
    </xf>
    <xf numFmtId="0" fontId="21" fillId="0" borderId="0" xfId="0" applyFont="1" applyFill="1" applyBorder="1" applyProtection="1"/>
    <xf numFmtId="3" fontId="35" fillId="0" borderId="0" xfId="0" applyNumberFormat="1" applyFont="1" applyFill="1" applyBorder="1" applyAlignment="1" applyProtection="1">
      <alignment horizontal="center" vertical="center"/>
    </xf>
    <xf numFmtId="0" fontId="36" fillId="0" borderId="0" xfId="0" applyFont="1" applyFill="1" applyBorder="1" applyProtection="1"/>
    <xf numFmtId="0" fontId="29" fillId="2" borderId="0" xfId="0" applyFont="1" applyFill="1" applyAlignment="1" applyProtection="1">
      <alignment horizontal="center" readingOrder="2"/>
      <protection hidden="1"/>
    </xf>
    <xf numFmtId="0" fontId="1" fillId="9" borderId="3" xfId="0" applyFont="1" applyFill="1" applyBorder="1" applyAlignment="1" applyProtection="1">
      <alignment horizontal="center" vertical="center" shrinkToFit="1" readingOrder="2"/>
      <protection hidden="1"/>
    </xf>
    <xf numFmtId="0" fontId="1" fillId="9" borderId="9" xfId="0" applyFont="1" applyFill="1" applyBorder="1" applyAlignment="1" applyProtection="1">
      <alignment horizontal="center" vertical="center" shrinkToFit="1" readingOrder="2"/>
      <protection hidden="1"/>
    </xf>
    <xf numFmtId="0" fontId="1" fillId="9" borderId="5" xfId="0" applyFont="1" applyFill="1" applyBorder="1" applyAlignment="1" applyProtection="1">
      <alignment horizontal="center" vertical="center" shrinkToFit="1" readingOrder="2"/>
      <protection hidden="1"/>
    </xf>
    <xf numFmtId="0" fontId="1" fillId="9" borderId="7" xfId="0" applyFont="1" applyFill="1" applyBorder="1" applyAlignment="1" applyProtection="1">
      <alignment horizontal="center" vertical="center" shrinkToFit="1" readingOrder="2"/>
      <protection hidden="1"/>
    </xf>
    <xf numFmtId="0" fontId="1" fillId="6" borderId="17" xfId="0" applyFont="1" applyFill="1" applyBorder="1" applyAlignment="1" applyProtection="1">
      <alignment horizontal="center" vertical="center" shrinkToFit="1" readingOrder="2"/>
      <protection hidden="1"/>
    </xf>
    <xf numFmtId="0" fontId="1" fillId="6" borderId="16" xfId="0" applyFont="1" applyFill="1" applyBorder="1" applyAlignment="1" applyProtection="1">
      <alignment horizontal="center" vertical="center" shrinkToFit="1" readingOrder="2"/>
      <protection hidden="1"/>
    </xf>
    <xf numFmtId="0" fontId="1" fillId="6" borderId="18" xfId="0" applyFont="1" applyFill="1" applyBorder="1" applyAlignment="1" applyProtection="1">
      <alignment horizontal="center" vertical="center" shrinkToFit="1" readingOrder="2"/>
      <protection hidden="1"/>
    </xf>
    <xf numFmtId="0" fontId="1" fillId="9" borderId="10" xfId="0" applyFont="1" applyFill="1" applyBorder="1" applyAlignment="1" applyProtection="1">
      <alignment horizontal="center" vertical="center" shrinkToFit="1" readingOrder="2"/>
      <protection hidden="1"/>
    </xf>
    <xf numFmtId="0" fontId="1" fillId="9" borderId="11" xfId="0" applyFont="1" applyFill="1" applyBorder="1" applyAlignment="1" applyProtection="1">
      <alignment horizontal="center" vertical="center" shrinkToFit="1" readingOrder="2"/>
      <protection hidden="1"/>
    </xf>
    <xf numFmtId="0" fontId="1" fillId="8" borderId="13" xfId="0" applyFont="1" applyFill="1" applyBorder="1" applyAlignment="1" applyProtection="1">
      <alignment horizontal="center" vertical="center" shrinkToFit="1" readingOrder="2"/>
      <protection hidden="1"/>
    </xf>
    <xf numFmtId="0" fontId="1" fillId="8" borderId="14" xfId="0" applyFont="1" applyFill="1" applyBorder="1" applyAlignment="1" applyProtection="1">
      <alignment horizontal="center" vertical="center" shrinkToFit="1" readingOrder="2"/>
      <protection hidden="1"/>
    </xf>
    <xf numFmtId="0" fontId="12" fillId="2" borderId="0" xfId="0" applyFont="1" applyFill="1" applyAlignment="1" applyProtection="1">
      <alignment horizontal="center" vertical="center" readingOrder="2"/>
      <protection hidden="1"/>
    </xf>
    <xf numFmtId="0" fontId="11" fillId="2" borderId="0" xfId="0" applyFont="1" applyFill="1" applyAlignment="1" applyProtection="1">
      <alignment horizontal="center" vertical="center" readingOrder="2"/>
      <protection hidden="1"/>
    </xf>
    <xf numFmtId="0" fontId="32" fillId="2" borderId="0" xfId="0" applyFont="1" applyFill="1" applyBorder="1" applyAlignment="1" applyProtection="1">
      <alignment horizontal="center" vertical="center" shrinkToFit="1" readingOrder="2"/>
      <protection hidden="1"/>
    </xf>
    <xf numFmtId="0" fontId="33" fillId="2" borderId="0" xfId="0" applyFont="1" applyFill="1" applyBorder="1" applyAlignment="1" applyProtection="1">
      <alignment horizontal="center" vertical="center" shrinkToFit="1" readingOrder="2"/>
      <protection hidden="1"/>
    </xf>
    <xf numFmtId="0" fontId="9" fillId="2" borderId="0" xfId="1" applyFill="1" applyBorder="1" applyAlignment="1" applyProtection="1">
      <alignment horizontal="center" vertical="center" shrinkToFit="1" readingOrder="2"/>
      <protection hidden="1"/>
    </xf>
    <xf numFmtId="0" fontId="2" fillId="2" borderId="0" xfId="0" applyFont="1" applyFill="1" applyBorder="1" applyAlignment="1" applyProtection="1">
      <alignment horizontal="center" vertical="center" shrinkToFit="1" readingOrder="2"/>
      <protection hidden="1"/>
    </xf>
    <xf numFmtId="0" fontId="1" fillId="9" borderId="1" xfId="0" applyFont="1" applyFill="1" applyBorder="1" applyAlignment="1" applyProtection="1">
      <alignment horizontal="center" vertical="center" shrinkToFit="1" readingOrder="2"/>
      <protection hidden="1"/>
    </xf>
    <xf numFmtId="0" fontId="1" fillId="9" borderId="8" xfId="0" applyFont="1" applyFill="1" applyBorder="1" applyAlignment="1" applyProtection="1">
      <alignment horizontal="center" vertical="center" shrinkToFit="1" readingOrder="2"/>
      <protection hidden="1"/>
    </xf>
    <xf numFmtId="0" fontId="1" fillId="8" borderId="34" xfId="0" applyFont="1" applyFill="1" applyBorder="1" applyAlignment="1" applyProtection="1">
      <alignment horizontal="center" vertical="center" shrinkToFit="1" readingOrder="2"/>
      <protection hidden="1"/>
    </xf>
    <xf numFmtId="0" fontId="1" fillId="8" borderId="33" xfId="0" applyFont="1" applyFill="1" applyBorder="1" applyAlignment="1" applyProtection="1">
      <alignment horizontal="center" vertical="center" shrinkToFit="1" readingOrder="2"/>
      <protection hidden="1"/>
    </xf>
    <xf numFmtId="0" fontId="1" fillId="8" borderId="35" xfId="0" applyFont="1" applyFill="1" applyBorder="1" applyAlignment="1" applyProtection="1">
      <alignment horizontal="center" vertical="center" shrinkToFit="1" readingOrder="2"/>
      <protection hidden="1"/>
    </xf>
    <xf numFmtId="0" fontId="5" fillId="2" borderId="0" xfId="0" applyFont="1" applyFill="1" applyBorder="1" applyAlignment="1" applyProtection="1">
      <alignment horizontal="center" vertical="center" shrinkToFit="1" readingOrder="2"/>
      <protection hidden="1"/>
    </xf>
    <xf numFmtId="2" fontId="31" fillId="2" borderId="0" xfId="1" applyNumberFormat="1" applyFont="1" applyFill="1" applyBorder="1" applyAlignment="1" applyProtection="1">
      <alignment horizontal="center" wrapText="1" shrinkToFit="1" readingOrder="2"/>
      <protection hidden="1"/>
    </xf>
    <xf numFmtId="0" fontId="1" fillId="5" borderId="7" xfId="0" applyFont="1" applyFill="1" applyBorder="1" applyAlignment="1" applyProtection="1">
      <alignment horizontal="center" vertical="center" shrinkToFit="1" readingOrder="2"/>
    </xf>
    <xf numFmtId="0" fontId="16" fillId="2" borderId="28" xfId="0" applyFont="1" applyFill="1" applyBorder="1" applyAlignment="1" applyProtection="1">
      <alignment horizontal="center"/>
    </xf>
    <xf numFmtId="0" fontId="16" fillId="2" borderId="0" xfId="0" applyFont="1" applyFill="1" applyAlignment="1" applyProtection="1">
      <alignment horizontal="center"/>
    </xf>
    <xf numFmtId="0" fontId="17" fillId="2" borderId="28" xfId="0" applyFont="1" applyFill="1" applyBorder="1" applyAlignment="1" applyProtection="1">
      <alignment horizontal="center"/>
    </xf>
    <xf numFmtId="0" fontId="17" fillId="2" borderId="0" xfId="0" applyFont="1" applyFill="1" applyAlignment="1" applyProtection="1">
      <alignment horizontal="center"/>
    </xf>
    <xf numFmtId="0" fontId="9" fillId="2" borderId="28" xfId="1" applyFill="1" applyBorder="1" applyAlignment="1" applyProtection="1">
      <alignment horizontal="center" vertical="top"/>
    </xf>
    <xf numFmtId="0" fontId="9" fillId="2" borderId="0" xfId="1" applyFill="1" applyBorder="1" applyAlignment="1" applyProtection="1">
      <alignment horizontal="center" vertical="top"/>
    </xf>
    <xf numFmtId="0" fontId="19" fillId="2" borderId="28" xfId="0" applyFont="1" applyFill="1" applyBorder="1" applyAlignment="1" applyProtection="1">
      <alignment horizontal="center" vertical="center"/>
    </xf>
    <xf numFmtId="0" fontId="19" fillId="2" borderId="0" xfId="0" applyFont="1" applyFill="1" applyAlignment="1" applyProtection="1">
      <alignment horizontal="center" vertical="center"/>
    </xf>
    <xf numFmtId="0" fontId="15" fillId="5" borderId="7" xfId="0" applyFont="1" applyFill="1" applyBorder="1" applyAlignment="1" applyProtection="1">
      <alignment horizontal="center" vertical="center" shrinkToFit="1" readingOrder="2"/>
    </xf>
    <xf numFmtId="0" fontId="24" fillId="2" borderId="28" xfId="0" applyFont="1" applyFill="1" applyBorder="1" applyAlignment="1" applyProtection="1">
      <alignment horizontal="center" vertical="top" readingOrder="1"/>
    </xf>
    <xf numFmtId="0" fontId="24" fillId="2" borderId="0" xfId="0" applyFont="1" applyFill="1" applyAlignment="1" applyProtection="1">
      <alignment horizontal="center" vertical="top" readingOrder="1"/>
    </xf>
    <xf numFmtId="0" fontId="18" fillId="2" borderId="0" xfId="0" applyFont="1" applyFill="1" applyBorder="1" applyAlignment="1" applyProtection="1">
      <alignment horizontal="center"/>
    </xf>
    <xf numFmtId="0" fontId="1" fillId="2" borderId="7" xfId="0" applyFont="1" applyFill="1" applyBorder="1" applyAlignment="1" applyProtection="1">
      <alignment horizontal="right" vertical="center" shrinkToFit="1" readingOrder="2"/>
    </xf>
    <xf numFmtId="0" fontId="11" fillId="2" borderId="0" xfId="0" applyFont="1" applyFill="1" applyAlignment="1" applyProtection="1">
      <alignment horizontal="center" vertical="center"/>
    </xf>
    <xf numFmtId="0" fontId="1" fillId="2" borderId="7" xfId="0" applyFont="1" applyFill="1" applyBorder="1" applyAlignment="1" applyProtection="1">
      <alignment horizontal="center" vertical="center" shrinkToFit="1" readingOrder="2"/>
    </xf>
    <xf numFmtId="0" fontId="1" fillId="7" borderId="7" xfId="0" applyFont="1" applyFill="1" applyBorder="1" applyAlignment="1" applyProtection="1">
      <alignment horizontal="center" vertical="center" shrinkToFit="1" readingOrder="2"/>
    </xf>
    <xf numFmtId="0" fontId="1" fillId="2" borderId="7" xfId="0" applyFont="1" applyFill="1" applyBorder="1" applyAlignment="1" applyProtection="1">
      <alignment vertical="center" shrinkToFit="1" readingOrder="2"/>
    </xf>
    <xf numFmtId="0" fontId="1" fillId="5" borderId="7" xfId="0" applyFont="1" applyFill="1" applyBorder="1" applyAlignment="1" applyProtection="1">
      <alignment vertical="center" shrinkToFit="1" readingOrder="2"/>
    </xf>
    <xf numFmtId="0" fontId="1" fillId="7" borderId="21" xfId="0" applyFont="1" applyFill="1" applyBorder="1" applyAlignment="1" applyProtection="1">
      <alignment horizontal="center" vertical="center" shrinkToFit="1" readingOrder="2"/>
    </xf>
    <xf numFmtId="0" fontId="1" fillId="7" borderId="11" xfId="0" applyFont="1" applyFill="1" applyBorder="1" applyAlignment="1" applyProtection="1">
      <alignment horizontal="center" vertical="center" shrinkToFit="1" readingOrder="2"/>
    </xf>
    <xf numFmtId="0" fontId="14" fillId="2" borderId="0" xfId="0" applyFont="1" applyFill="1" applyBorder="1" applyAlignment="1" applyProtection="1">
      <alignment horizontal="left" vertical="center" readingOrder="2"/>
    </xf>
    <xf numFmtId="0" fontId="29" fillId="2" borderId="0" xfId="0" applyFont="1" applyFill="1" applyAlignment="1" applyProtection="1">
      <alignment horizontal="center" vertical="center"/>
    </xf>
    <xf numFmtId="0" fontId="9" fillId="0" borderId="28" xfId="1" applyBorder="1" applyAlignment="1" applyProtection="1">
      <alignment horizontal="center" vertical="center"/>
    </xf>
    <xf numFmtId="0" fontId="0" fillId="0" borderId="0" xfId="0" applyAlignment="1" applyProtection="1">
      <alignment horizontal="center" vertical="center"/>
    </xf>
    <xf numFmtId="0" fontId="0" fillId="0" borderId="28" xfId="0" applyBorder="1" applyAlignment="1" applyProtection="1">
      <alignment horizontal="center" vertical="center"/>
    </xf>
    <xf numFmtId="0" fontId="22" fillId="7" borderId="7" xfId="0" applyFont="1" applyFill="1" applyBorder="1" applyAlignment="1" applyProtection="1">
      <alignment horizontal="right" vertical="center" shrinkToFit="1" readingOrder="2"/>
    </xf>
    <xf numFmtId="0" fontId="8" fillId="0" borderId="0" xfId="0" applyFont="1" applyAlignment="1">
      <alignment horizontal="center" vertical="center" shrinkToFit="1" readingOrder="2"/>
    </xf>
    <xf numFmtId="0" fontId="9" fillId="0" borderId="0" xfId="1" applyAlignment="1">
      <alignment horizontal="center" vertical="center" shrinkToFit="1" readingOrder="2"/>
    </xf>
    <xf numFmtId="0" fontId="10" fillId="0" borderId="0" xfId="0" applyFont="1" applyAlignment="1">
      <alignment horizontal="center" vertical="center" shrinkToFit="1" readingOrder="2"/>
    </xf>
    <xf numFmtId="0" fontId="2" fillId="2" borderId="28" xfId="0" applyFont="1" applyFill="1" applyBorder="1" applyAlignment="1">
      <alignment horizontal="right" vertical="center" shrinkToFit="1" readingOrder="2"/>
    </xf>
    <xf numFmtId="0" fontId="2" fillId="2" borderId="0" xfId="0" applyFont="1" applyFill="1" applyAlignment="1">
      <alignment horizontal="right" vertical="center" shrinkToFit="1" readingOrder="2"/>
    </xf>
    <xf numFmtId="0" fontId="2" fillId="2" borderId="30" xfId="0" applyFont="1" applyFill="1" applyBorder="1" applyAlignment="1">
      <alignment horizontal="right" vertical="center" shrinkToFit="1" readingOrder="2"/>
    </xf>
    <xf numFmtId="0" fontId="2" fillId="2" borderId="25" xfId="0" applyFont="1" applyFill="1" applyBorder="1" applyAlignment="1">
      <alignment horizontal="right" vertical="center" shrinkToFit="1" readingOrder="2"/>
    </xf>
    <xf numFmtId="0" fontId="2" fillId="2" borderId="26" xfId="0" applyFont="1" applyFill="1" applyBorder="1" applyAlignment="1">
      <alignment horizontal="right" vertical="center" shrinkToFit="1" readingOrder="2"/>
    </xf>
    <xf numFmtId="0" fontId="2" fillId="2" borderId="30" xfId="0" applyFont="1" applyFill="1" applyBorder="1" applyAlignment="1">
      <alignment vertical="center" shrinkToFit="1" readingOrder="2"/>
    </xf>
    <xf numFmtId="0" fontId="2" fillId="2" borderId="25" xfId="0" applyFont="1" applyFill="1" applyBorder="1" applyAlignment="1">
      <alignment vertical="center" shrinkToFit="1" readingOrder="2"/>
    </xf>
    <xf numFmtId="0" fontId="2" fillId="2" borderId="26" xfId="0" applyFont="1" applyFill="1" applyBorder="1" applyAlignment="1">
      <alignment vertical="center" shrinkToFit="1" readingOrder="2"/>
    </xf>
    <xf numFmtId="0" fontId="2" fillId="2" borderId="23" xfId="0" applyFont="1" applyFill="1" applyBorder="1" applyAlignment="1">
      <alignment horizontal="right" vertical="center" shrinkToFit="1" readingOrder="2"/>
    </xf>
    <xf numFmtId="0" fontId="2" fillId="2" borderId="24" xfId="0" applyFont="1" applyFill="1" applyBorder="1" applyAlignment="1">
      <alignment horizontal="right" vertical="center" shrinkToFit="1" readingOrder="2"/>
    </xf>
    <xf numFmtId="0" fontId="2" fillId="2" borderId="27" xfId="0" applyFont="1" applyFill="1" applyBorder="1" applyAlignment="1">
      <alignment horizontal="right" vertical="center" shrinkToFit="1" readingOrder="2"/>
    </xf>
    <xf numFmtId="0" fontId="2" fillId="2" borderId="24" xfId="0" applyFont="1" applyFill="1" applyBorder="1" applyAlignment="1">
      <alignment horizontal="center" vertical="center" shrinkToFit="1" readingOrder="2"/>
    </xf>
    <xf numFmtId="0" fontId="2" fillId="2" borderId="27" xfId="0" applyFont="1" applyFill="1" applyBorder="1" applyAlignment="1">
      <alignment horizontal="center" vertical="center" shrinkToFit="1" readingOrder="2"/>
    </xf>
    <xf numFmtId="0" fontId="2" fillId="2" borderId="29" xfId="0" applyFont="1" applyFill="1" applyBorder="1" applyAlignment="1">
      <alignment horizontal="right" vertical="center" shrinkToFit="1" readingOrder="2"/>
    </xf>
    <xf numFmtId="0" fontId="2" fillId="2" borderId="19" xfId="0" applyFont="1" applyFill="1" applyBorder="1" applyAlignment="1">
      <alignment vertical="center" shrinkToFit="1" readingOrder="2"/>
    </xf>
    <xf numFmtId="0" fontId="2" fillId="2" borderId="22" xfId="0" applyFont="1" applyFill="1" applyBorder="1" applyAlignment="1">
      <alignment vertical="center" shrinkToFit="1" readingOrder="2"/>
    </xf>
    <xf numFmtId="0" fontId="2" fillId="2" borderId="20" xfId="0" applyFont="1" applyFill="1" applyBorder="1" applyAlignment="1">
      <alignment vertical="center" shrinkToFit="1" readingOrder="2"/>
    </xf>
    <xf numFmtId="0" fontId="9" fillId="2" borderId="28" xfId="1" applyFill="1" applyBorder="1" applyAlignment="1">
      <alignment horizontal="center" vertical="center" shrinkToFit="1" readingOrder="2"/>
    </xf>
    <xf numFmtId="0" fontId="2" fillId="2" borderId="29" xfId="0" applyFont="1" applyFill="1" applyBorder="1" applyAlignment="1">
      <alignment horizontal="center" vertical="center" shrinkToFit="1" readingOrder="2"/>
    </xf>
    <xf numFmtId="0" fontId="5" fillId="2" borderId="28" xfId="0" applyFont="1" applyFill="1" applyBorder="1" applyAlignment="1">
      <alignment horizontal="center" vertical="center" shrinkToFit="1" readingOrder="2"/>
    </xf>
    <xf numFmtId="0" fontId="5" fillId="2" borderId="29" xfId="0" applyFont="1" applyFill="1" applyBorder="1" applyAlignment="1">
      <alignment horizontal="center" vertical="center" shrinkToFit="1" readingOrder="2"/>
    </xf>
    <xf numFmtId="0" fontId="2" fillId="2" borderId="19" xfId="0" applyFont="1" applyFill="1" applyBorder="1" applyAlignment="1">
      <alignment horizontal="right" vertical="center" shrinkToFit="1" readingOrder="2"/>
    </xf>
    <xf numFmtId="0" fontId="2" fillId="2" borderId="22" xfId="0" applyFont="1" applyFill="1" applyBorder="1" applyAlignment="1">
      <alignment horizontal="right" vertical="center" shrinkToFit="1" readingOrder="2"/>
    </xf>
    <xf numFmtId="0" fontId="2" fillId="2" borderId="20" xfId="0" applyFont="1" applyFill="1" applyBorder="1" applyAlignment="1">
      <alignment horizontal="right" vertical="center" shrinkToFit="1" readingOrder="2"/>
    </xf>
    <xf numFmtId="0" fontId="3" fillId="2" borderId="28" xfId="0" applyFont="1" applyFill="1" applyBorder="1" applyAlignment="1">
      <alignment horizontal="center" vertical="center" shrinkToFit="1" readingOrder="2"/>
    </xf>
    <xf numFmtId="0" fontId="3" fillId="2" borderId="29" xfId="0" applyFont="1" applyFill="1" applyBorder="1" applyAlignment="1">
      <alignment horizontal="center" vertical="center" shrinkToFit="1" readingOrder="2"/>
    </xf>
    <xf numFmtId="2" fontId="2" fillId="2" borderId="28" xfId="0" applyNumberFormat="1" applyFont="1" applyFill="1" applyBorder="1" applyAlignment="1">
      <alignment horizontal="center" vertical="center" wrapText="1" shrinkToFit="1" readingOrder="2"/>
    </xf>
    <xf numFmtId="2" fontId="2" fillId="2" borderId="29" xfId="0" applyNumberFormat="1" applyFont="1" applyFill="1" applyBorder="1" applyAlignment="1">
      <alignment horizontal="center" vertical="center" wrapText="1" shrinkToFit="1" readingOrder="2"/>
    </xf>
    <xf numFmtId="2" fontId="9" fillId="2" borderId="28" xfId="1" applyNumberFormat="1" applyFill="1" applyBorder="1" applyAlignment="1">
      <alignment horizontal="center" vertical="center" wrapText="1" shrinkToFit="1" readingOrder="2"/>
    </xf>
    <xf numFmtId="0" fontId="2" fillId="2" borderId="21" xfId="0" applyFont="1" applyFill="1" applyBorder="1" applyAlignment="1">
      <alignment vertical="center" shrinkToFit="1" readingOrder="2"/>
    </xf>
    <xf numFmtId="0" fontId="2" fillId="2" borderId="31" xfId="0" applyFont="1" applyFill="1" applyBorder="1" applyAlignment="1">
      <alignment vertical="center" shrinkToFit="1" readingOrder="2"/>
    </xf>
    <xf numFmtId="0" fontId="2" fillId="2" borderId="11" xfId="0" applyFont="1" applyFill="1" applyBorder="1" applyAlignment="1">
      <alignment vertical="center" shrinkToFit="1" readingOrder="2"/>
    </xf>
    <xf numFmtId="0" fontId="2" fillId="2" borderId="7" xfId="0" applyFont="1" applyFill="1" applyBorder="1" applyAlignment="1">
      <alignment horizontal="right" vertical="center" shrinkToFit="1" readingOrder="2"/>
    </xf>
    <xf numFmtId="0" fontId="2" fillId="2" borderId="22" xfId="0" applyFont="1" applyFill="1" applyBorder="1" applyAlignment="1">
      <alignment horizontal="left" vertical="center" shrinkToFit="1" readingOrder="2"/>
    </xf>
    <xf numFmtId="0" fontId="11" fillId="2" borderId="0" xfId="0" applyFont="1" applyFill="1" applyAlignment="1">
      <alignment horizontal="center" vertical="center" shrinkToFit="1" readingOrder="2"/>
    </xf>
    <xf numFmtId="0" fontId="2" fillId="2" borderId="0" xfId="0" applyFont="1" applyFill="1" applyAlignment="1">
      <alignment horizontal="left" shrinkToFit="1" readingOrder="2"/>
    </xf>
    <xf numFmtId="0" fontId="5" fillId="2" borderId="0" xfId="0" applyFont="1" applyFill="1" applyAlignment="1">
      <alignment horizontal="center" shrinkToFit="1" readingOrder="2"/>
    </xf>
    <xf numFmtId="0" fontId="6" fillId="2" borderId="0" xfId="0" applyFont="1" applyFill="1" applyAlignment="1">
      <alignment horizontal="center" vertical="center" shrinkToFit="1" readingOrder="2"/>
    </xf>
    <xf numFmtId="0" fontId="2" fillId="2" borderId="0" xfId="0" applyFont="1" applyFill="1" applyAlignment="1">
      <alignment horizontal="center" vertical="center" shrinkToFit="1" readingOrder="2"/>
    </xf>
    <xf numFmtId="0" fontId="5" fillId="2" borderId="0" xfId="0" applyFont="1" applyFill="1" applyAlignment="1">
      <alignment horizontal="center" vertical="center" shrinkToFit="1" readingOrder="2"/>
    </xf>
    <xf numFmtId="0" fontId="5" fillId="2" borderId="0" xfId="0" applyFont="1" applyFill="1" applyAlignment="1">
      <alignment horizontal="left" shrinkToFit="1" readingOrder="2"/>
    </xf>
    <xf numFmtId="0" fontId="8" fillId="2" borderId="0" xfId="0" applyFont="1" applyFill="1" applyAlignment="1">
      <alignment horizontal="center" vertical="center" shrinkToFit="1" readingOrder="2"/>
    </xf>
    <xf numFmtId="0" fontId="9" fillId="2" borderId="0" xfId="1" applyFill="1" applyAlignment="1">
      <alignment horizontal="center" vertical="center" shrinkToFit="1" readingOrder="2"/>
    </xf>
    <xf numFmtId="0" fontId="10" fillId="2" borderId="0" xfId="0" applyFont="1" applyFill="1" applyAlignment="1">
      <alignment horizontal="center" vertical="center" shrinkToFit="1" readingOrder="2"/>
    </xf>
    <xf numFmtId="0" fontId="37" fillId="2" borderId="0" xfId="0" applyFont="1" applyFill="1" applyBorder="1" applyAlignment="1" applyProtection="1">
      <alignment horizontal="right" vertical="center" readingOrder="2"/>
    </xf>
    <xf numFmtId="0" fontId="37" fillId="2" borderId="0" xfId="0" applyFont="1" applyFill="1" applyBorder="1" applyAlignment="1" applyProtection="1">
      <alignment vertical="center" readingOrder="2"/>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5</xdr:col>
      <xdr:colOff>1362075</xdr:colOff>
      <xdr:row>19</xdr:row>
      <xdr:rowOff>81722</xdr:rowOff>
    </xdr:from>
    <xdr:to>
      <xdr:col>5</xdr:col>
      <xdr:colOff>2019300</xdr:colOff>
      <xdr:row>22</xdr:row>
      <xdr:rowOff>9525</xdr:rowOff>
    </xdr:to>
    <xdr:pic>
      <xdr:nvPicPr>
        <xdr:cNvPr id="2" name="Picture 1">
          <a:extLst>
            <a:ext uri="{FF2B5EF4-FFF2-40B4-BE49-F238E27FC236}">
              <a16:creationId xmlns:a16="http://schemas.microsoft.com/office/drawing/2014/main" id="{72C81406-4D03-4DE9-8C8D-76554DE6AD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389461600" y="5720522"/>
          <a:ext cx="657225" cy="6802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65128</xdr:colOff>
      <xdr:row>28</xdr:row>
      <xdr:rowOff>133351</xdr:rowOff>
    </xdr:from>
    <xdr:to>
      <xdr:col>7</xdr:col>
      <xdr:colOff>800100</xdr:colOff>
      <xdr:row>31</xdr:row>
      <xdr:rowOff>211548</xdr:rowOff>
    </xdr:to>
    <xdr:pic>
      <xdr:nvPicPr>
        <xdr:cNvPr id="3" name="Picture 2">
          <a:extLst>
            <a:ext uri="{FF2B5EF4-FFF2-40B4-BE49-F238E27FC236}">
              <a16:creationId xmlns:a16="http://schemas.microsoft.com/office/drawing/2014/main" id="{C8BB3938-8F39-4C06-A9A8-55B017A1B16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983238225" y="7953376"/>
          <a:ext cx="734972" cy="7258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258494</xdr:colOff>
      <xdr:row>0</xdr:row>
      <xdr:rowOff>47627</xdr:rowOff>
    </xdr:from>
    <xdr:to>
      <xdr:col>1</xdr:col>
      <xdr:colOff>941656</xdr:colOff>
      <xdr:row>2</xdr:row>
      <xdr:rowOff>171451</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7824919" y="47627"/>
          <a:ext cx="683162" cy="714374"/>
        </a:xfrm>
        <a:prstGeom prst="rect">
          <a:avLst/>
        </a:prstGeom>
      </xdr:spPr>
    </xdr:pic>
    <xdr:clientData/>
  </xdr:twoCellAnchor>
  <xdr:twoCellAnchor editAs="oneCell">
    <xdr:from>
      <xdr:col>1</xdr:col>
      <xdr:colOff>1285875</xdr:colOff>
      <xdr:row>17</xdr:row>
      <xdr:rowOff>57150</xdr:rowOff>
    </xdr:from>
    <xdr:to>
      <xdr:col>1</xdr:col>
      <xdr:colOff>1895475</xdr:colOff>
      <xdr:row>19</xdr:row>
      <xdr:rowOff>190500</xdr:rowOff>
    </xdr:to>
    <xdr:pic>
      <xdr:nvPicPr>
        <xdr:cNvPr id="5" name="Picture 4">
          <a:extLst>
            <a:ext uri="{FF2B5EF4-FFF2-40B4-BE49-F238E27FC236}">
              <a16:creationId xmlns:a16="http://schemas.microsoft.com/office/drawing/2014/main" id="{453888E1-3AE6-430C-86F7-D9467215B762}"/>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391125" y="4114800"/>
          <a:ext cx="609600" cy="6096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258494</xdr:colOff>
      <xdr:row>0</xdr:row>
      <xdr:rowOff>47627</xdr:rowOff>
    </xdr:from>
    <xdr:to>
      <xdr:col>1</xdr:col>
      <xdr:colOff>941656</xdr:colOff>
      <xdr:row>2</xdr:row>
      <xdr:rowOff>171451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1237824919" y="47627"/>
          <a:ext cx="683162" cy="714374"/>
        </a:xfrm>
        <a:prstGeom prst="rect">
          <a:avLst/>
        </a:prstGeom>
      </xdr:spPr>
    </xdr:pic>
    <xdr:clientData/>
  </xdr:twoCellAnchor>
  <xdr:twoCellAnchor editAs="oneCell">
    <xdr:from>
      <xdr:col>1</xdr:col>
      <xdr:colOff>1276350</xdr:colOff>
      <xdr:row>17</xdr:row>
      <xdr:rowOff>57150</xdr:rowOff>
    </xdr:from>
    <xdr:to>
      <xdr:col>1</xdr:col>
      <xdr:colOff>1885950</xdr:colOff>
      <xdr:row>19</xdr:row>
      <xdr:rowOff>190500</xdr:rowOff>
    </xdr:to>
    <xdr:pic>
      <xdr:nvPicPr>
        <xdr:cNvPr id="9" name="Picture 8">
          <a:extLst>
            <a:ext uri="{FF2B5EF4-FFF2-40B4-BE49-F238E27FC236}">
              <a16:creationId xmlns:a16="http://schemas.microsoft.com/office/drawing/2014/main" id="{D81AD59C-8166-45CC-AFF0-1558A453095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987400650" y="4114800"/>
          <a:ext cx="609600" cy="6096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henasname.ir/" TargetMode="External"/><Relationship Id="rId7" Type="http://schemas.openxmlformats.org/officeDocument/2006/relationships/comments" Target="../comments1.xml"/><Relationship Id="rId2" Type="http://schemas.openxmlformats.org/officeDocument/2006/relationships/hyperlink" Target="http://www.instagram.com/sayah.shahdi" TargetMode="External"/><Relationship Id="rId1" Type="http://schemas.openxmlformats.org/officeDocument/2006/relationships/hyperlink" Target="mailto:ZhowanMarket@gmail.com" TargetMode="External"/><Relationship Id="rId6" Type="http://schemas.openxmlformats.org/officeDocument/2006/relationships/vmlDrawing" Target="../drawings/vmlDrawing1.vm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6" Type="http://schemas.openxmlformats.org/officeDocument/2006/relationships/comments" Target="../comments2.xml"/><Relationship Id="rId5" Type="http://schemas.openxmlformats.org/officeDocument/2006/relationships/vmlDrawing" Target="../drawings/vmlDrawing2.vm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hyperlink" Target="http://www.instagram.com/sayah.shahdi" TargetMode="External"/><Relationship Id="rId2" Type="http://schemas.openxmlformats.org/officeDocument/2006/relationships/hyperlink" Target="https://shenasname.ir/" TargetMode="External"/><Relationship Id="rId1" Type="http://schemas.openxmlformats.org/officeDocument/2006/relationships/hyperlink" Target="mailto:ZhowanMarket@gmail.com" TargetMode="External"/><Relationship Id="rId5" Type="http://schemas.openxmlformats.org/officeDocument/2006/relationships/drawing" Target="../drawings/drawing4.xml"/><Relationship Id="rId4"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1:AL198"/>
  <sheetViews>
    <sheetView rightToLeft="1" tabSelected="1" zoomScaleNormal="100" zoomScaleSheetLayoutView="100" workbookViewId="0">
      <selection activeCell="L6" sqref="L6"/>
    </sheetView>
  </sheetViews>
  <sheetFormatPr defaultColWidth="9.140625" defaultRowHeight="18" x14ac:dyDescent="0.25"/>
  <cols>
    <col min="1" max="1" width="3.42578125" style="50" customWidth="1"/>
    <col min="2" max="2" width="11.5703125" style="50" customWidth="1"/>
    <col min="3" max="3" width="19.7109375" style="50" customWidth="1"/>
    <col min="4" max="4" width="15.7109375" style="50" customWidth="1"/>
    <col min="5" max="5" width="3" style="50" customWidth="1"/>
    <col min="6" max="6" width="30.7109375" style="50" customWidth="1"/>
    <col min="7" max="7" width="15.7109375" style="50" customWidth="1"/>
    <col min="8" max="8" width="4.42578125" style="50" customWidth="1"/>
    <col min="9" max="16" width="9.140625" style="50"/>
    <col min="17" max="17" width="14.7109375" style="49" bestFit="1" customWidth="1"/>
    <col min="18" max="19" width="9.140625" style="49"/>
    <col min="20" max="24" width="9.140625" style="82"/>
    <col min="25" max="25" width="9.140625" style="49"/>
    <col min="26" max="27" width="9.140625" style="50"/>
    <col min="28" max="28" width="16.140625" style="50" customWidth="1"/>
    <col min="29" max="16384" width="9.140625" style="50"/>
  </cols>
  <sheetData>
    <row r="1" spans="1:38" ht="27.75" x14ac:dyDescent="0.75">
      <c r="A1" s="48"/>
      <c r="B1" s="90" t="s">
        <v>102</v>
      </c>
      <c r="C1" s="90"/>
      <c r="D1" s="90"/>
      <c r="E1" s="90"/>
      <c r="F1" s="90"/>
      <c r="G1" s="90"/>
      <c r="H1" s="48"/>
      <c r="I1" s="49"/>
      <c r="J1" s="49"/>
      <c r="K1" s="83"/>
      <c r="L1" s="83"/>
      <c r="M1" s="83"/>
      <c r="N1" s="83"/>
      <c r="O1" s="83"/>
      <c r="P1" s="83"/>
      <c r="Q1" s="83"/>
      <c r="R1" s="83"/>
      <c r="S1" s="83"/>
      <c r="Y1" s="83"/>
      <c r="Z1" s="83" t="s">
        <v>132</v>
      </c>
      <c r="AA1" s="83">
        <f>IF(Z1=D24,0,0)</f>
        <v>0</v>
      </c>
      <c r="AB1" s="84" t="s">
        <v>137</v>
      </c>
      <c r="AC1" s="83">
        <v>18</v>
      </c>
      <c r="AD1" s="83">
        <f>IF(AB1=D22,AC1,0)</f>
        <v>0</v>
      </c>
      <c r="AE1" s="83"/>
      <c r="AF1" s="83"/>
      <c r="AG1" s="83"/>
      <c r="AH1" s="83"/>
      <c r="AI1" s="83"/>
      <c r="AJ1" s="83"/>
      <c r="AK1" s="83"/>
      <c r="AL1" s="83"/>
    </row>
    <row r="2" spans="1:38" ht="21.75" x14ac:dyDescent="0.25">
      <c r="A2" s="48"/>
      <c r="B2" s="103" t="s">
        <v>113</v>
      </c>
      <c r="C2" s="103"/>
      <c r="D2" s="103"/>
      <c r="E2" s="103"/>
      <c r="F2" s="103"/>
      <c r="G2" s="103"/>
      <c r="H2" s="48"/>
      <c r="I2" s="49"/>
      <c r="J2" s="49"/>
      <c r="K2" s="83"/>
      <c r="L2" s="83"/>
      <c r="M2" s="83"/>
      <c r="N2" s="83"/>
      <c r="O2" s="83"/>
      <c r="P2" s="83"/>
      <c r="Q2" s="83"/>
      <c r="R2" s="83"/>
      <c r="S2" s="83"/>
      <c r="T2" s="83" t="s">
        <v>87</v>
      </c>
      <c r="U2" s="83" t="s">
        <v>88</v>
      </c>
      <c r="V2" s="83" t="s">
        <v>89</v>
      </c>
      <c r="W2" s="83" t="s">
        <v>90</v>
      </c>
      <c r="X2" s="83" t="s">
        <v>25</v>
      </c>
      <c r="Y2" s="83"/>
      <c r="Z2" s="83" t="s">
        <v>131</v>
      </c>
      <c r="AA2" s="83">
        <f>IF(Z2=D24,51.9,0)</f>
        <v>0</v>
      </c>
      <c r="AB2" s="84" t="s">
        <v>134</v>
      </c>
      <c r="AC2" s="83">
        <v>25</v>
      </c>
      <c r="AD2" s="83">
        <f>IF(AB2=D22,AC2,0)</f>
        <v>0</v>
      </c>
      <c r="AE2" s="83"/>
      <c r="AF2" s="83"/>
      <c r="AG2" s="83"/>
      <c r="AH2" s="83"/>
      <c r="AI2" s="83"/>
      <c r="AJ2" s="83"/>
      <c r="AK2" s="83"/>
      <c r="AL2" s="83"/>
    </row>
    <row r="3" spans="1:38" ht="21" thickBot="1" x14ac:dyDescent="0.3">
      <c r="A3" s="48"/>
      <c r="B3" s="102" t="s">
        <v>151</v>
      </c>
      <c r="C3" s="102"/>
      <c r="D3" s="102"/>
      <c r="E3" s="102"/>
      <c r="F3" s="102"/>
      <c r="G3" s="102"/>
      <c r="H3" s="48"/>
      <c r="I3" s="49"/>
      <c r="J3" s="49"/>
      <c r="K3" s="83"/>
      <c r="L3" s="83"/>
      <c r="M3" s="83"/>
      <c r="N3" s="83"/>
      <c r="O3" s="83"/>
      <c r="P3" s="83"/>
      <c r="Q3" s="83"/>
      <c r="R3" s="83"/>
      <c r="S3" s="83"/>
      <c r="T3" s="85">
        <v>0</v>
      </c>
      <c r="U3" s="85">
        <v>0</v>
      </c>
      <c r="V3" s="85">
        <v>0</v>
      </c>
      <c r="W3" s="85">
        <v>0</v>
      </c>
      <c r="X3" s="83" t="s">
        <v>26</v>
      </c>
      <c r="Y3" s="83"/>
      <c r="Z3" s="83" t="s">
        <v>133</v>
      </c>
      <c r="AA3" s="83">
        <f>IF(Z3=D24,103.8,0)</f>
        <v>0</v>
      </c>
      <c r="AB3" s="84" t="s">
        <v>135</v>
      </c>
      <c r="AC3" s="83">
        <v>32</v>
      </c>
      <c r="AD3" s="83">
        <f>IF(AB3=D22,AC3,0)</f>
        <v>0</v>
      </c>
      <c r="AE3" s="83"/>
      <c r="AF3" s="83"/>
      <c r="AG3" s="83"/>
      <c r="AH3" s="83"/>
      <c r="AI3" s="83"/>
      <c r="AJ3" s="83"/>
      <c r="AK3" s="83"/>
      <c r="AL3" s="83"/>
    </row>
    <row r="4" spans="1:38" ht="24" customHeight="1" thickBot="1" x14ac:dyDescent="0.3">
      <c r="A4" s="48"/>
      <c r="B4" s="100" t="s">
        <v>27</v>
      </c>
      <c r="C4" s="101"/>
      <c r="D4" s="51" t="s">
        <v>1</v>
      </c>
      <c r="E4" s="52"/>
      <c r="F4" s="53" t="s">
        <v>91</v>
      </c>
      <c r="G4" s="54">
        <v>2120</v>
      </c>
      <c r="H4" s="48"/>
      <c r="J4" s="49"/>
      <c r="K4" s="83"/>
      <c r="L4" s="83"/>
      <c r="M4" s="83"/>
      <c r="N4" s="83"/>
      <c r="O4" s="83"/>
      <c r="P4" s="83"/>
      <c r="Q4" s="83"/>
      <c r="R4" s="83"/>
      <c r="S4" s="83"/>
      <c r="T4" s="85">
        <v>5</v>
      </c>
      <c r="U4" s="85">
        <v>5</v>
      </c>
      <c r="V4" s="85">
        <v>1</v>
      </c>
      <c r="W4" s="85">
        <v>1</v>
      </c>
      <c r="Y4" s="83"/>
      <c r="Z4" s="83" t="s">
        <v>7</v>
      </c>
      <c r="AA4" s="83">
        <f>SUM(AA1:AA3)</f>
        <v>0</v>
      </c>
      <c r="AB4" s="84" t="s">
        <v>136</v>
      </c>
      <c r="AC4" s="83">
        <v>39</v>
      </c>
      <c r="AD4" s="83">
        <f>IF(AB4=D22,AC4,0)</f>
        <v>0</v>
      </c>
      <c r="AE4" s="83"/>
      <c r="AF4" s="83"/>
      <c r="AG4" s="83"/>
      <c r="AH4" s="83"/>
      <c r="AI4" s="83"/>
      <c r="AJ4" s="83"/>
      <c r="AK4" s="83"/>
      <c r="AL4" s="83"/>
    </row>
    <row r="5" spans="1:38" ht="24" customHeight="1" thickBot="1" x14ac:dyDescent="0.3">
      <c r="A5" s="48"/>
      <c r="B5" s="95" t="s">
        <v>36</v>
      </c>
      <c r="C5" s="55" t="s">
        <v>4</v>
      </c>
      <c r="D5" s="56">
        <v>0</v>
      </c>
      <c r="E5" s="52"/>
      <c r="F5" s="57" t="s">
        <v>44</v>
      </c>
      <c r="G5" s="58" t="s">
        <v>26</v>
      </c>
      <c r="H5" s="48"/>
      <c r="J5" s="49"/>
      <c r="K5" s="83"/>
      <c r="L5" s="83"/>
      <c r="M5" s="83"/>
      <c r="N5" s="83"/>
      <c r="O5" s="83"/>
      <c r="P5" s="83"/>
      <c r="Q5" s="83"/>
      <c r="R5" s="83"/>
      <c r="S5" s="83"/>
      <c r="T5" s="85">
        <v>6</v>
      </c>
      <c r="U5" s="85">
        <v>6</v>
      </c>
      <c r="V5" s="85">
        <v>2</v>
      </c>
      <c r="W5" s="85">
        <v>2</v>
      </c>
      <c r="Y5" s="83"/>
      <c r="Z5" s="83"/>
      <c r="AA5" s="83"/>
      <c r="AB5" s="84" t="s">
        <v>138</v>
      </c>
      <c r="AC5" s="83">
        <v>46</v>
      </c>
      <c r="AD5" s="83">
        <f>IF(AB5=D22,AC5,0)</f>
        <v>46</v>
      </c>
      <c r="AE5" s="83"/>
      <c r="AF5" s="83"/>
      <c r="AG5" s="83"/>
      <c r="AH5" s="83"/>
      <c r="AI5" s="83"/>
      <c r="AJ5" s="83"/>
      <c r="AK5" s="83"/>
      <c r="AL5" s="83"/>
    </row>
    <row r="6" spans="1:38" ht="24" customHeight="1" thickBot="1" x14ac:dyDescent="0.3">
      <c r="A6" s="48"/>
      <c r="B6" s="96"/>
      <c r="C6" s="59" t="s">
        <v>5</v>
      </c>
      <c r="D6" s="60">
        <v>0</v>
      </c>
      <c r="E6" s="52"/>
      <c r="F6" s="61"/>
      <c r="G6" s="61"/>
      <c r="H6" s="48"/>
      <c r="J6" s="49"/>
      <c r="K6" s="83"/>
      <c r="L6" s="83"/>
      <c r="M6" s="83"/>
      <c r="N6" s="83"/>
      <c r="O6" s="83"/>
      <c r="P6" s="83"/>
      <c r="Q6" s="83" t="s">
        <v>146</v>
      </c>
      <c r="R6" s="83">
        <f>D5*75%</f>
        <v>0</v>
      </c>
      <c r="S6" s="83">
        <f>IF(R8&gt;R6,R6,R8)</f>
        <v>0</v>
      </c>
      <c r="T6" s="85">
        <v>7</v>
      </c>
      <c r="U6" s="85">
        <v>7</v>
      </c>
      <c r="V6" s="85">
        <v>3</v>
      </c>
      <c r="W6" s="85">
        <v>3</v>
      </c>
      <c r="Y6" s="83"/>
      <c r="Z6" s="83"/>
      <c r="AA6" s="83"/>
      <c r="AB6" s="84" t="s">
        <v>139</v>
      </c>
      <c r="AC6" s="83">
        <v>53</v>
      </c>
      <c r="AD6" s="83">
        <f>IF(AB6=D22,AC6,0)</f>
        <v>0</v>
      </c>
      <c r="AE6" s="83"/>
      <c r="AF6" s="83"/>
      <c r="AG6" s="83"/>
      <c r="AH6" s="83"/>
      <c r="AI6" s="83"/>
      <c r="AJ6" s="83"/>
      <c r="AK6" s="83"/>
      <c r="AL6" s="83"/>
    </row>
    <row r="7" spans="1:38" ht="24" customHeight="1" thickBot="1" x14ac:dyDescent="0.3">
      <c r="A7" s="48"/>
      <c r="B7" s="96"/>
      <c r="C7" s="59" t="s">
        <v>6</v>
      </c>
      <c r="D7" s="60">
        <v>0</v>
      </c>
      <c r="E7" s="52"/>
      <c r="F7" s="62" t="s">
        <v>28</v>
      </c>
      <c r="G7" s="63" t="s">
        <v>2</v>
      </c>
      <c r="H7" s="48"/>
      <c r="J7" s="49"/>
      <c r="K7" s="83"/>
      <c r="L7" s="83"/>
      <c r="M7" s="83"/>
      <c r="N7" s="83"/>
      <c r="O7" s="83"/>
      <c r="P7" s="83"/>
      <c r="Q7" s="83" t="s">
        <v>147</v>
      </c>
      <c r="R7" s="83">
        <f>(D5+D6)*75%</f>
        <v>0</v>
      </c>
      <c r="S7" s="83">
        <f>IF(R8&gt;R7,R7,R8)</f>
        <v>0</v>
      </c>
      <c r="T7" s="85">
        <v>8</v>
      </c>
      <c r="U7" s="85">
        <v>8</v>
      </c>
      <c r="V7" s="85">
        <v>4</v>
      </c>
      <c r="W7" s="85">
        <v>4</v>
      </c>
      <c r="Y7" s="83"/>
      <c r="Z7" s="83"/>
      <c r="AA7" s="83"/>
      <c r="AB7" s="83"/>
      <c r="AC7" s="83" t="s">
        <v>7</v>
      </c>
      <c r="AD7" s="83">
        <f>IF(D21="بلی",SUM(AD1:AD6),0)</f>
        <v>46</v>
      </c>
      <c r="AE7" s="83"/>
      <c r="AF7" s="83"/>
      <c r="AG7" s="83"/>
      <c r="AH7" s="83"/>
      <c r="AI7" s="83"/>
      <c r="AJ7" s="83"/>
      <c r="AK7" s="83"/>
      <c r="AL7" s="83"/>
    </row>
    <row r="8" spans="1:38" ht="24" customHeight="1" thickBot="1" x14ac:dyDescent="0.3">
      <c r="A8" s="48"/>
      <c r="B8" s="97"/>
      <c r="C8" s="64" t="s">
        <v>7</v>
      </c>
      <c r="D8" s="65">
        <f>SUM(D5:D7)</f>
        <v>0</v>
      </c>
      <c r="E8" s="52"/>
      <c r="F8" s="53" t="s">
        <v>23</v>
      </c>
      <c r="G8" s="66">
        <v>0</v>
      </c>
      <c r="H8" s="48"/>
      <c r="J8" s="49"/>
      <c r="K8" s="83"/>
      <c r="L8" s="83"/>
      <c r="M8" s="83"/>
      <c r="N8" s="83"/>
      <c r="O8" s="83"/>
      <c r="P8" s="83"/>
      <c r="Q8" s="83" t="s">
        <v>148</v>
      </c>
      <c r="R8" s="86">
        <f>D7+D27</f>
        <v>46</v>
      </c>
      <c r="S8" s="83"/>
      <c r="T8" s="85">
        <v>9</v>
      </c>
      <c r="U8" s="85">
        <v>10</v>
      </c>
      <c r="V8" s="85">
        <v>5</v>
      </c>
      <c r="W8" s="85">
        <v>5</v>
      </c>
      <c r="Y8" s="83"/>
      <c r="Z8" s="83"/>
      <c r="AA8" s="83"/>
      <c r="AB8" s="83"/>
      <c r="AC8" s="83" t="s">
        <v>140</v>
      </c>
      <c r="AD8" s="83">
        <f>IF((D23/2)&lt;500,D23/2,500)</f>
        <v>0</v>
      </c>
      <c r="AE8" s="83"/>
      <c r="AF8" s="83"/>
      <c r="AG8" s="83"/>
      <c r="AH8" s="83"/>
      <c r="AI8" s="83"/>
      <c r="AJ8" s="83"/>
      <c r="AK8" s="83"/>
      <c r="AL8" s="83"/>
    </row>
    <row r="9" spans="1:38" ht="24" customHeight="1" thickBot="1" x14ac:dyDescent="0.3">
      <c r="A9" s="48"/>
      <c r="B9" s="98" t="s">
        <v>29</v>
      </c>
      <c r="C9" s="99"/>
      <c r="D9" s="67">
        <v>0</v>
      </c>
      <c r="E9" s="52"/>
      <c r="F9" s="57" t="s">
        <v>24</v>
      </c>
      <c r="G9" s="68">
        <v>0</v>
      </c>
      <c r="H9" s="48"/>
      <c r="J9" s="49"/>
      <c r="K9" s="83"/>
      <c r="L9" s="83"/>
      <c r="M9" s="83"/>
      <c r="N9" s="83"/>
      <c r="O9" s="83"/>
      <c r="P9" s="83"/>
      <c r="Q9" s="83" t="s">
        <v>155</v>
      </c>
      <c r="R9" s="83">
        <f>IF(G17="خیر",S6,S7)</f>
        <v>0</v>
      </c>
      <c r="S9" s="83"/>
      <c r="T9" s="85">
        <v>10</v>
      </c>
      <c r="V9" s="85">
        <v>6</v>
      </c>
      <c r="W9" s="85">
        <v>6</v>
      </c>
      <c r="Y9" s="83"/>
      <c r="Z9" s="83"/>
      <c r="AA9" s="83"/>
      <c r="AB9" s="83"/>
      <c r="AC9" s="83" t="s">
        <v>142</v>
      </c>
      <c r="AD9" s="83">
        <f>AA4</f>
        <v>0</v>
      </c>
      <c r="AE9" s="83"/>
      <c r="AF9" s="83"/>
      <c r="AG9" s="83"/>
      <c r="AH9" s="83"/>
      <c r="AI9" s="83"/>
      <c r="AJ9" s="83"/>
      <c r="AK9" s="83"/>
      <c r="AL9" s="83"/>
    </row>
    <row r="10" spans="1:38" ht="24" customHeight="1" thickBot="1" x14ac:dyDescent="0.3">
      <c r="A10" s="48"/>
      <c r="B10" s="93" t="s">
        <v>30</v>
      </c>
      <c r="C10" s="94"/>
      <c r="D10" s="60">
        <v>0</v>
      </c>
      <c r="E10" s="52"/>
      <c r="F10" s="48"/>
      <c r="G10" s="48"/>
      <c r="H10" s="48"/>
      <c r="J10" s="49"/>
      <c r="K10" s="83"/>
      <c r="L10" s="83"/>
      <c r="M10" s="83"/>
      <c r="N10" s="83"/>
      <c r="O10" s="83"/>
      <c r="P10" s="83"/>
      <c r="Q10" s="83"/>
      <c r="R10" s="83"/>
      <c r="S10" s="83"/>
      <c r="T10" s="85">
        <v>11</v>
      </c>
      <c r="V10" s="85">
        <v>7</v>
      </c>
      <c r="W10" s="85">
        <v>7</v>
      </c>
      <c r="Y10" s="83"/>
      <c r="Z10" s="83"/>
      <c r="AA10" s="83"/>
      <c r="AB10" s="83"/>
      <c r="AC10" s="83" t="s">
        <v>141</v>
      </c>
      <c r="AD10" s="83">
        <f>SUM(AD7:AD9)*D25%</f>
        <v>0</v>
      </c>
      <c r="AE10" s="83"/>
      <c r="AF10" s="83"/>
      <c r="AG10" s="83"/>
      <c r="AH10" s="83"/>
      <c r="AI10" s="83"/>
      <c r="AJ10" s="83"/>
      <c r="AK10" s="83"/>
      <c r="AL10" s="83"/>
    </row>
    <row r="11" spans="1:38" ht="24" customHeight="1" x14ac:dyDescent="0.25">
      <c r="A11" s="48"/>
      <c r="B11" s="93" t="s">
        <v>31</v>
      </c>
      <c r="C11" s="94"/>
      <c r="D11" s="60">
        <v>0</v>
      </c>
      <c r="E11" s="52"/>
      <c r="F11" s="62" t="s">
        <v>28</v>
      </c>
      <c r="G11" s="63" t="s">
        <v>86</v>
      </c>
      <c r="H11" s="48"/>
      <c r="J11" s="49"/>
      <c r="K11" s="83"/>
      <c r="L11" s="83"/>
      <c r="M11" s="83"/>
      <c r="N11" s="83"/>
      <c r="O11" s="83"/>
      <c r="P11" s="83"/>
      <c r="Q11" s="83"/>
      <c r="R11" s="83"/>
      <c r="S11" s="83"/>
      <c r="T11" s="85">
        <v>12</v>
      </c>
      <c r="V11" s="85">
        <v>8</v>
      </c>
      <c r="W11" s="85">
        <v>8</v>
      </c>
      <c r="Y11" s="83"/>
      <c r="Z11" s="83"/>
      <c r="AA11" s="83"/>
      <c r="AB11" s="83"/>
      <c r="AC11" s="83" t="s">
        <v>143</v>
      </c>
      <c r="AD11" s="83">
        <f>SUM(AD7:AD10)</f>
        <v>46</v>
      </c>
      <c r="AE11" s="83"/>
      <c r="AF11" s="83"/>
      <c r="AG11" s="83"/>
      <c r="AH11" s="83"/>
      <c r="AI11" s="83"/>
      <c r="AJ11" s="83"/>
      <c r="AK11" s="83"/>
      <c r="AL11" s="83"/>
    </row>
    <row r="12" spans="1:38" ht="24" customHeight="1" x14ac:dyDescent="0.25">
      <c r="A12" s="48"/>
      <c r="B12" s="93" t="s">
        <v>32</v>
      </c>
      <c r="C12" s="94"/>
      <c r="D12" s="60">
        <v>0</v>
      </c>
      <c r="E12" s="52"/>
      <c r="F12" s="69" t="s">
        <v>40</v>
      </c>
      <c r="G12" s="70">
        <v>0</v>
      </c>
      <c r="H12" s="48"/>
      <c r="J12" s="49"/>
      <c r="K12" s="83"/>
      <c r="L12" s="83"/>
      <c r="M12" s="83"/>
      <c r="N12" s="83"/>
      <c r="O12" s="83"/>
      <c r="P12" s="83"/>
      <c r="Q12" s="83"/>
      <c r="R12" s="83"/>
      <c r="S12" s="83"/>
      <c r="T12" s="85">
        <v>13</v>
      </c>
      <c r="V12" s="85">
        <v>9</v>
      </c>
      <c r="W12" s="85">
        <v>9</v>
      </c>
      <c r="Y12" s="83"/>
      <c r="Z12" s="83"/>
      <c r="AA12" s="83"/>
      <c r="AB12" s="83"/>
      <c r="AC12" s="83"/>
      <c r="AD12" s="83"/>
      <c r="AE12" s="83"/>
      <c r="AF12" s="83"/>
      <c r="AG12" s="83"/>
      <c r="AH12" s="83"/>
      <c r="AI12" s="83"/>
      <c r="AJ12" s="83"/>
      <c r="AK12" s="83"/>
      <c r="AL12" s="83"/>
    </row>
    <row r="13" spans="1:38" ht="24" customHeight="1" x14ac:dyDescent="0.25">
      <c r="A13" s="48"/>
      <c r="B13" s="93" t="s">
        <v>33</v>
      </c>
      <c r="C13" s="94"/>
      <c r="D13" s="60">
        <v>0</v>
      </c>
      <c r="E13" s="52"/>
      <c r="F13" s="69" t="s">
        <v>41</v>
      </c>
      <c r="G13" s="71">
        <v>0</v>
      </c>
      <c r="H13" s="48"/>
      <c r="J13" s="49"/>
      <c r="K13" s="83"/>
      <c r="L13" s="83"/>
      <c r="M13" s="83"/>
      <c r="N13" s="83"/>
      <c r="O13" s="83"/>
      <c r="P13" s="83"/>
      <c r="Q13" s="83"/>
      <c r="R13" s="83"/>
      <c r="S13" s="83"/>
      <c r="T13" s="85">
        <v>15</v>
      </c>
      <c r="V13" s="85">
        <v>10</v>
      </c>
      <c r="W13" s="85">
        <v>10</v>
      </c>
      <c r="Y13" s="83"/>
      <c r="Z13" s="83"/>
      <c r="AA13" s="83"/>
      <c r="AB13" s="83"/>
      <c r="AC13" s="83"/>
      <c r="AD13" s="83"/>
      <c r="AE13" s="83"/>
      <c r="AF13" s="83"/>
      <c r="AG13" s="83"/>
      <c r="AH13" s="83"/>
      <c r="AI13" s="83"/>
      <c r="AJ13" s="83"/>
      <c r="AK13" s="83"/>
      <c r="AL13" s="83"/>
    </row>
    <row r="14" spans="1:38" ht="24" customHeight="1" x14ac:dyDescent="0.25">
      <c r="A14" s="48"/>
      <c r="B14" s="93" t="s">
        <v>34</v>
      </c>
      <c r="C14" s="94"/>
      <c r="D14" s="60">
        <v>0</v>
      </c>
      <c r="E14" s="52"/>
      <c r="F14" s="69" t="s">
        <v>42</v>
      </c>
      <c r="G14" s="71">
        <v>0</v>
      </c>
      <c r="H14" s="48"/>
      <c r="J14" s="49"/>
      <c r="K14" s="83"/>
      <c r="L14" s="83"/>
      <c r="M14" s="83"/>
      <c r="N14" s="83"/>
      <c r="O14" s="83"/>
      <c r="P14" s="83"/>
      <c r="Q14" s="83"/>
      <c r="R14" s="83"/>
      <c r="S14" s="83"/>
      <c r="V14" s="85">
        <v>11</v>
      </c>
      <c r="W14" s="85">
        <v>11</v>
      </c>
      <c r="Y14" s="83"/>
      <c r="Z14" s="83"/>
      <c r="AA14" s="83"/>
      <c r="AB14" s="83"/>
      <c r="AC14" s="83"/>
      <c r="AD14" s="83"/>
      <c r="AE14" s="83"/>
      <c r="AF14" s="83"/>
      <c r="AG14" s="83"/>
      <c r="AH14" s="83"/>
      <c r="AI14" s="83"/>
      <c r="AJ14" s="83"/>
      <c r="AK14" s="83"/>
      <c r="AL14" s="83"/>
    </row>
    <row r="15" spans="1:38" ht="24" customHeight="1" thickBot="1" x14ac:dyDescent="0.3">
      <c r="A15" s="48"/>
      <c r="B15" s="91" t="s">
        <v>35</v>
      </c>
      <c r="C15" s="92"/>
      <c r="D15" s="72">
        <v>0</v>
      </c>
      <c r="E15" s="52"/>
      <c r="F15" s="57" t="s">
        <v>43</v>
      </c>
      <c r="G15" s="58">
        <v>0</v>
      </c>
      <c r="H15" s="48"/>
      <c r="J15" s="49"/>
      <c r="K15" s="83"/>
      <c r="L15" s="83"/>
      <c r="M15" s="83"/>
      <c r="N15" s="83"/>
      <c r="O15" s="83"/>
      <c r="P15" s="83"/>
      <c r="Q15" s="83"/>
      <c r="R15" s="83"/>
      <c r="S15" s="83"/>
      <c r="V15" s="85">
        <v>12</v>
      </c>
      <c r="W15" s="85">
        <v>12</v>
      </c>
      <c r="Y15" s="83"/>
      <c r="Z15" s="83"/>
      <c r="AA15" s="83"/>
      <c r="AB15" s="83"/>
      <c r="AC15" s="83"/>
      <c r="AD15" s="83"/>
      <c r="AE15" s="83"/>
      <c r="AF15" s="83"/>
      <c r="AG15" s="83"/>
      <c r="AH15" s="83"/>
      <c r="AI15" s="83"/>
      <c r="AJ15" s="83"/>
      <c r="AK15" s="83"/>
      <c r="AL15" s="83"/>
    </row>
    <row r="16" spans="1:38" ht="20.25" thickBot="1" x14ac:dyDescent="0.3">
      <c r="A16" s="48"/>
      <c r="B16" s="73"/>
      <c r="C16" s="73"/>
      <c r="D16" s="74"/>
      <c r="E16" s="48"/>
      <c r="F16" s="48"/>
      <c r="G16" s="48"/>
      <c r="H16" s="48"/>
      <c r="J16" s="49"/>
      <c r="K16" s="83"/>
      <c r="L16" s="83"/>
      <c r="M16" s="83"/>
      <c r="N16" s="83"/>
      <c r="O16" s="83"/>
      <c r="P16" s="83"/>
      <c r="Q16" s="83"/>
      <c r="R16" s="83"/>
      <c r="S16" s="83"/>
      <c r="V16" s="85">
        <v>13</v>
      </c>
      <c r="W16" s="85">
        <v>13</v>
      </c>
      <c r="Y16" s="83"/>
      <c r="Z16" s="83"/>
      <c r="AA16" s="83"/>
      <c r="AB16" s="83"/>
      <c r="AC16" s="83"/>
      <c r="AD16" s="83"/>
      <c r="AE16" s="83"/>
      <c r="AF16" s="83"/>
      <c r="AG16" s="83"/>
      <c r="AH16" s="83"/>
      <c r="AI16" s="83"/>
      <c r="AJ16" s="83"/>
      <c r="AK16" s="83"/>
      <c r="AL16" s="83"/>
    </row>
    <row r="17" spans="1:38" ht="19.5" x14ac:dyDescent="0.25">
      <c r="A17" s="48"/>
      <c r="B17" s="108" t="s">
        <v>158</v>
      </c>
      <c r="C17" s="109"/>
      <c r="D17" s="109"/>
      <c r="E17" s="109"/>
      <c r="F17" s="109"/>
      <c r="G17" s="56" t="s">
        <v>26</v>
      </c>
      <c r="H17" s="48"/>
      <c r="J17" s="49"/>
      <c r="K17" s="83"/>
      <c r="L17" s="83"/>
      <c r="M17" s="83"/>
      <c r="N17" s="83"/>
      <c r="O17" s="83"/>
      <c r="P17" s="83"/>
      <c r="Q17" s="83"/>
      <c r="R17" s="83"/>
      <c r="S17" s="83"/>
      <c r="V17" s="85">
        <v>14</v>
      </c>
      <c r="W17" s="85">
        <v>14</v>
      </c>
      <c r="Y17" s="83"/>
      <c r="Z17" s="83"/>
      <c r="AA17" s="83"/>
      <c r="AB17" s="83"/>
      <c r="AC17" s="83"/>
      <c r="AD17" s="83"/>
      <c r="AE17" s="83"/>
      <c r="AF17" s="83"/>
      <c r="AG17" s="83"/>
      <c r="AH17" s="83"/>
      <c r="AI17" s="83"/>
      <c r="AJ17" s="83"/>
      <c r="AK17" s="83"/>
      <c r="AL17" s="83"/>
    </row>
    <row r="18" spans="1:38" ht="20.25" thickBot="1" x14ac:dyDescent="0.3">
      <c r="A18" s="48"/>
      <c r="B18" s="91" t="s">
        <v>161</v>
      </c>
      <c r="C18" s="92"/>
      <c r="D18" s="92"/>
      <c r="E18" s="92"/>
      <c r="F18" s="92"/>
      <c r="G18" s="72" t="s">
        <v>26</v>
      </c>
      <c r="H18" s="48"/>
      <c r="J18" s="49"/>
      <c r="K18" s="83"/>
      <c r="L18" s="83"/>
      <c r="M18" s="83"/>
      <c r="N18" s="83"/>
      <c r="O18" s="83"/>
      <c r="P18" s="83"/>
      <c r="Q18" s="83"/>
      <c r="R18" s="83"/>
      <c r="S18" s="83"/>
      <c r="V18" s="85">
        <v>15</v>
      </c>
      <c r="W18" s="85">
        <v>15</v>
      </c>
      <c r="Y18" s="83"/>
      <c r="Z18" s="83"/>
      <c r="AA18" s="83"/>
      <c r="AB18" s="83"/>
      <c r="AC18" s="83"/>
      <c r="AD18" s="83"/>
      <c r="AE18" s="83"/>
      <c r="AF18" s="83"/>
      <c r="AG18" s="83"/>
      <c r="AH18" s="83"/>
      <c r="AI18" s="83"/>
      <c r="AJ18" s="83"/>
      <c r="AK18" s="83"/>
      <c r="AL18" s="83"/>
    </row>
    <row r="19" spans="1:38" ht="25.5" customHeight="1" thickBot="1" x14ac:dyDescent="0.3">
      <c r="A19" s="48"/>
      <c r="B19" s="48"/>
      <c r="C19" s="48"/>
      <c r="D19" s="48"/>
      <c r="E19" s="75"/>
      <c r="F19" s="75"/>
      <c r="G19" s="75"/>
      <c r="H19" s="75"/>
      <c r="J19" s="49"/>
      <c r="K19" s="83"/>
      <c r="L19" s="83"/>
      <c r="M19" s="83"/>
      <c r="N19" s="83"/>
      <c r="O19" s="83"/>
      <c r="P19" s="83"/>
      <c r="Q19" s="83"/>
      <c r="R19" s="83"/>
      <c r="S19" s="83"/>
      <c r="V19" s="85">
        <v>16</v>
      </c>
      <c r="W19" s="85">
        <v>16</v>
      </c>
      <c r="Y19" s="83"/>
      <c r="Z19" s="83"/>
      <c r="AA19" s="83"/>
      <c r="AB19" s="83"/>
      <c r="AC19" s="83"/>
      <c r="AD19" s="83"/>
      <c r="AE19" s="83"/>
      <c r="AF19" s="83"/>
      <c r="AG19" s="83"/>
      <c r="AH19" s="83"/>
      <c r="AI19" s="83"/>
      <c r="AJ19" s="83"/>
      <c r="AK19" s="83"/>
      <c r="AL19" s="83"/>
    </row>
    <row r="20" spans="1:38" ht="20.25" thickBot="1" x14ac:dyDescent="0.3">
      <c r="A20" s="48"/>
      <c r="B20" s="110" t="s">
        <v>154</v>
      </c>
      <c r="C20" s="111"/>
      <c r="D20" s="112"/>
      <c r="E20" s="75"/>
      <c r="F20" s="75"/>
      <c r="G20" s="75"/>
      <c r="H20" s="75"/>
      <c r="J20" s="49"/>
      <c r="K20" s="83"/>
      <c r="L20" s="83"/>
      <c r="M20" s="83"/>
      <c r="N20" s="83"/>
      <c r="O20" s="83"/>
      <c r="P20" s="83"/>
      <c r="Q20" s="83"/>
      <c r="R20" s="83"/>
      <c r="S20" s="83"/>
      <c r="V20" s="85">
        <v>17</v>
      </c>
      <c r="W20" s="85">
        <v>17</v>
      </c>
      <c r="Y20" s="83"/>
      <c r="Z20" s="83"/>
      <c r="AA20" s="83"/>
      <c r="AB20" s="83"/>
      <c r="AC20" s="83"/>
      <c r="AD20" s="83"/>
      <c r="AE20" s="83"/>
      <c r="AF20" s="83"/>
      <c r="AG20" s="83"/>
      <c r="AH20" s="83"/>
      <c r="AI20" s="83"/>
      <c r="AJ20" s="83"/>
      <c r="AK20" s="83"/>
      <c r="AL20" s="83"/>
    </row>
    <row r="21" spans="1:38" ht="19.5" x14ac:dyDescent="0.25">
      <c r="A21" s="48"/>
      <c r="B21" s="108" t="s">
        <v>150</v>
      </c>
      <c r="C21" s="109"/>
      <c r="D21" s="56" t="s">
        <v>25</v>
      </c>
      <c r="E21" s="75"/>
      <c r="F21" s="75"/>
      <c r="G21" s="75"/>
      <c r="H21" s="75"/>
      <c r="J21" s="49"/>
      <c r="K21" s="83"/>
      <c r="L21" s="83"/>
      <c r="M21" s="83"/>
      <c r="N21" s="83"/>
      <c r="O21" s="83"/>
      <c r="P21" s="83"/>
      <c r="Q21" s="83"/>
      <c r="R21" s="83"/>
      <c r="S21" s="83"/>
      <c r="V21" s="85">
        <v>18</v>
      </c>
      <c r="W21" s="85">
        <v>18</v>
      </c>
      <c r="Y21" s="83"/>
      <c r="Z21" s="83"/>
      <c r="AA21" s="83"/>
      <c r="AB21" s="83"/>
      <c r="AC21" s="83"/>
      <c r="AD21" s="83"/>
      <c r="AE21" s="83"/>
      <c r="AF21" s="83"/>
      <c r="AG21" s="83"/>
      <c r="AH21" s="83"/>
      <c r="AI21" s="83"/>
      <c r="AJ21" s="83"/>
      <c r="AK21" s="83"/>
      <c r="AL21" s="83"/>
    </row>
    <row r="22" spans="1:38" ht="19.5" x14ac:dyDescent="0.25">
      <c r="A22" s="48"/>
      <c r="B22" s="93" t="s">
        <v>129</v>
      </c>
      <c r="C22" s="94"/>
      <c r="D22" s="60" t="s">
        <v>138</v>
      </c>
      <c r="E22" s="76"/>
      <c r="F22" s="48"/>
      <c r="G22" s="48"/>
      <c r="H22" s="75"/>
      <c r="J22" s="49"/>
      <c r="K22" s="83"/>
      <c r="L22" s="83"/>
      <c r="M22" s="83"/>
      <c r="N22" s="83"/>
      <c r="O22" s="83"/>
      <c r="P22" s="83"/>
      <c r="Q22" s="83"/>
      <c r="R22" s="83"/>
      <c r="S22" s="83"/>
      <c r="V22" s="85">
        <v>19</v>
      </c>
      <c r="W22" s="85">
        <v>19</v>
      </c>
      <c r="Y22" s="83"/>
      <c r="Z22" s="83"/>
      <c r="AA22" s="83"/>
      <c r="AB22" s="83"/>
      <c r="AC22" s="83"/>
      <c r="AD22" s="83"/>
      <c r="AE22" s="83"/>
      <c r="AF22" s="83"/>
      <c r="AG22" s="83"/>
      <c r="AH22" s="83"/>
      <c r="AI22" s="83"/>
      <c r="AJ22" s="83"/>
      <c r="AK22" s="83"/>
      <c r="AL22" s="83"/>
    </row>
    <row r="23" spans="1:38" ht="21" x14ac:dyDescent="0.55000000000000004">
      <c r="A23" s="48"/>
      <c r="B23" s="93" t="s">
        <v>144</v>
      </c>
      <c r="C23" s="94"/>
      <c r="D23" s="60">
        <v>0</v>
      </c>
      <c r="E23" s="77"/>
      <c r="F23" s="114" t="s">
        <v>96</v>
      </c>
      <c r="G23" s="114"/>
      <c r="H23" s="75"/>
      <c r="J23" s="49"/>
      <c r="K23" s="83"/>
      <c r="L23" s="83"/>
      <c r="M23" s="83"/>
      <c r="N23" s="83"/>
      <c r="O23" s="83"/>
      <c r="P23" s="83"/>
      <c r="Q23" s="83"/>
      <c r="R23" s="83"/>
      <c r="S23" s="83"/>
      <c r="V23" s="85">
        <v>20</v>
      </c>
      <c r="W23" s="85">
        <v>20</v>
      </c>
      <c r="Y23" s="83"/>
      <c r="Z23" s="83"/>
      <c r="AA23" s="83"/>
      <c r="AB23" s="83"/>
      <c r="AC23" s="83"/>
      <c r="AD23" s="83"/>
      <c r="AE23" s="83"/>
      <c r="AF23" s="83"/>
      <c r="AG23" s="83"/>
      <c r="AH23" s="83"/>
      <c r="AI23" s="83"/>
      <c r="AJ23" s="83"/>
      <c r="AK23" s="83"/>
      <c r="AL23" s="83"/>
    </row>
    <row r="24" spans="1:38" ht="19.5" x14ac:dyDescent="0.25">
      <c r="A24" s="48"/>
      <c r="B24" s="93" t="s">
        <v>130</v>
      </c>
      <c r="C24" s="94"/>
      <c r="D24" s="71" t="s">
        <v>132</v>
      </c>
      <c r="E24" s="78"/>
      <c r="F24" s="113"/>
      <c r="G24" s="113"/>
      <c r="H24" s="75"/>
      <c r="J24" s="49"/>
      <c r="K24" s="83"/>
      <c r="L24" s="83"/>
      <c r="M24" s="83"/>
      <c r="N24" s="83"/>
      <c r="O24" s="83"/>
      <c r="P24" s="83"/>
      <c r="Q24" s="83"/>
      <c r="R24" s="83"/>
      <c r="S24" s="83"/>
      <c r="V24" s="85">
        <v>21</v>
      </c>
      <c r="W24" s="85">
        <v>21</v>
      </c>
      <c r="Y24" s="83"/>
      <c r="Z24" s="83"/>
      <c r="AA24" s="83"/>
      <c r="AB24" s="83"/>
      <c r="AC24" s="83"/>
      <c r="AD24" s="83"/>
      <c r="AE24" s="83"/>
      <c r="AF24" s="83"/>
      <c r="AG24" s="83"/>
      <c r="AH24" s="83"/>
      <c r="AI24" s="83"/>
      <c r="AJ24" s="83"/>
      <c r="AK24" s="83"/>
      <c r="AL24" s="83"/>
    </row>
    <row r="25" spans="1:38" ht="20.25" thickBot="1" x14ac:dyDescent="0.3">
      <c r="A25" s="48"/>
      <c r="B25" s="91" t="s">
        <v>152</v>
      </c>
      <c r="C25" s="92"/>
      <c r="D25" s="79">
        <v>0</v>
      </c>
      <c r="E25" s="48"/>
      <c r="F25" s="104" t="s">
        <v>153</v>
      </c>
      <c r="G25" s="104"/>
      <c r="H25" s="48"/>
      <c r="J25" s="49"/>
      <c r="K25" s="83"/>
      <c r="L25" s="83"/>
      <c r="M25" s="83"/>
      <c r="N25" s="83"/>
      <c r="O25" s="83"/>
      <c r="P25" s="83"/>
      <c r="Q25" s="83"/>
      <c r="R25" s="83"/>
      <c r="S25" s="83"/>
      <c r="V25" s="85">
        <v>22</v>
      </c>
      <c r="W25" s="85">
        <v>22</v>
      </c>
      <c r="Y25" s="83"/>
      <c r="Z25" s="83"/>
      <c r="AA25" s="83"/>
      <c r="AB25" s="83"/>
      <c r="AC25" s="83"/>
      <c r="AD25" s="83"/>
      <c r="AE25" s="83"/>
      <c r="AF25" s="83"/>
      <c r="AG25" s="83"/>
      <c r="AH25" s="83"/>
      <c r="AI25" s="83"/>
      <c r="AJ25" s="83"/>
      <c r="AK25" s="83"/>
      <c r="AL25" s="83"/>
    </row>
    <row r="26" spans="1:38" ht="18.75" thickBot="1" x14ac:dyDescent="0.3">
      <c r="A26" s="48"/>
      <c r="B26" s="48"/>
      <c r="C26" s="48"/>
      <c r="D26" s="48"/>
      <c r="E26" s="80"/>
      <c r="F26" s="105" t="s">
        <v>101</v>
      </c>
      <c r="G26" s="105"/>
      <c r="H26" s="48"/>
      <c r="J26" s="49"/>
      <c r="K26" s="83"/>
      <c r="L26" s="83"/>
      <c r="M26" s="83"/>
      <c r="N26" s="83"/>
      <c r="O26" s="83"/>
      <c r="P26" s="83"/>
      <c r="Q26" s="83"/>
      <c r="R26" s="83"/>
      <c r="S26" s="83"/>
      <c r="V26" s="85">
        <v>23</v>
      </c>
      <c r="W26" s="85">
        <v>23</v>
      </c>
      <c r="Y26" s="83"/>
      <c r="Z26" s="83"/>
      <c r="AA26" s="83"/>
      <c r="AB26" s="83"/>
      <c r="AC26" s="83"/>
      <c r="AD26" s="83"/>
      <c r="AE26" s="83"/>
      <c r="AF26" s="83"/>
      <c r="AG26" s="83"/>
      <c r="AH26" s="83"/>
      <c r="AI26" s="83"/>
      <c r="AJ26" s="83"/>
      <c r="AK26" s="83"/>
      <c r="AL26" s="83"/>
    </row>
    <row r="27" spans="1:38" ht="20.25" x14ac:dyDescent="0.25">
      <c r="A27" s="48"/>
      <c r="B27" s="108" t="s">
        <v>145</v>
      </c>
      <c r="C27" s="109"/>
      <c r="D27" s="54">
        <f>AD11</f>
        <v>46</v>
      </c>
      <c r="E27" s="48"/>
      <c r="F27" s="106" t="s">
        <v>156</v>
      </c>
      <c r="G27" s="107"/>
      <c r="H27" s="48"/>
      <c r="J27" s="49"/>
      <c r="K27" s="83"/>
      <c r="L27" s="83"/>
      <c r="M27" s="83"/>
      <c r="N27" s="83"/>
      <c r="O27" s="83"/>
      <c r="P27" s="83"/>
      <c r="Q27" s="83"/>
      <c r="R27" s="83"/>
      <c r="S27" s="83"/>
      <c r="V27" s="85">
        <v>24</v>
      </c>
      <c r="W27" s="85">
        <v>24</v>
      </c>
      <c r="Y27" s="83"/>
      <c r="Z27" s="83"/>
      <c r="AA27" s="83"/>
      <c r="AB27" s="83"/>
      <c r="AC27" s="83"/>
      <c r="AD27" s="83"/>
      <c r="AE27" s="83"/>
      <c r="AF27" s="83"/>
      <c r="AG27" s="83"/>
      <c r="AH27" s="83"/>
      <c r="AI27" s="83"/>
      <c r="AJ27" s="83"/>
      <c r="AK27" s="83"/>
      <c r="AL27" s="83"/>
    </row>
    <row r="28" spans="1:38" ht="21" thickBot="1" x14ac:dyDescent="0.3">
      <c r="A28" s="48"/>
      <c r="B28" s="91" t="s">
        <v>149</v>
      </c>
      <c r="C28" s="92"/>
      <c r="D28" s="81">
        <f>IF(R9&gt;D7,R9,D7)</f>
        <v>0</v>
      </c>
      <c r="E28" s="48"/>
      <c r="F28" s="106" t="s">
        <v>157</v>
      </c>
      <c r="G28" s="107"/>
      <c r="H28" s="48"/>
      <c r="J28" s="49"/>
      <c r="K28" s="83"/>
      <c r="L28" s="83"/>
      <c r="M28" s="83"/>
      <c r="N28" s="83"/>
      <c r="O28" s="83"/>
      <c r="P28" s="83"/>
      <c r="Q28" s="83"/>
      <c r="R28" s="83"/>
      <c r="S28" s="83"/>
      <c r="V28" s="85">
        <v>25</v>
      </c>
      <c r="W28" s="85">
        <v>25</v>
      </c>
      <c r="Y28" s="83"/>
      <c r="Z28" s="83"/>
      <c r="AA28" s="83"/>
      <c r="AB28" s="83"/>
      <c r="AC28" s="83"/>
      <c r="AD28" s="83"/>
      <c r="AE28" s="83"/>
      <c r="AF28" s="83"/>
      <c r="AG28" s="83"/>
      <c r="AH28" s="83"/>
      <c r="AI28" s="83"/>
      <c r="AJ28" s="83"/>
      <c r="AK28" s="83"/>
      <c r="AL28" s="83"/>
    </row>
    <row r="29" spans="1:38" x14ac:dyDescent="0.25">
      <c r="A29" s="48"/>
      <c r="B29" s="48"/>
      <c r="C29" s="48"/>
      <c r="D29" s="48"/>
      <c r="E29" s="48"/>
      <c r="F29" s="48"/>
      <c r="G29" s="48"/>
      <c r="H29" s="48"/>
      <c r="J29" s="49"/>
      <c r="K29" s="83"/>
      <c r="L29" s="83"/>
      <c r="M29" s="83"/>
      <c r="N29" s="83"/>
      <c r="O29" s="83"/>
      <c r="P29" s="83"/>
      <c r="Q29" s="83"/>
      <c r="R29" s="83"/>
      <c r="S29" s="83"/>
      <c r="V29" s="85">
        <v>26</v>
      </c>
      <c r="W29" s="85">
        <v>26</v>
      </c>
      <c r="Y29" s="83"/>
      <c r="Z29" s="83"/>
      <c r="AA29" s="83"/>
      <c r="AB29" s="83"/>
      <c r="AC29" s="83"/>
      <c r="AD29" s="83"/>
      <c r="AE29" s="83"/>
      <c r="AF29" s="83"/>
      <c r="AG29" s="83"/>
      <c r="AH29" s="83"/>
      <c r="AI29" s="83"/>
      <c r="AJ29" s="83"/>
      <c r="AK29" s="83"/>
      <c r="AL29" s="83"/>
    </row>
    <row r="30" spans="1:38" x14ac:dyDescent="0.25">
      <c r="J30" s="49"/>
      <c r="K30" s="83"/>
      <c r="L30" s="83"/>
      <c r="M30" s="83"/>
      <c r="N30" s="83"/>
      <c r="O30" s="83"/>
      <c r="P30" s="83"/>
      <c r="Q30" s="83"/>
      <c r="R30" s="83"/>
      <c r="S30" s="83"/>
      <c r="V30" s="85">
        <v>27</v>
      </c>
      <c r="W30" s="85">
        <v>27</v>
      </c>
      <c r="Y30" s="83"/>
      <c r="Z30" s="83"/>
      <c r="AA30" s="83"/>
      <c r="AB30" s="83"/>
      <c r="AC30" s="83"/>
      <c r="AD30" s="83"/>
      <c r="AE30" s="83"/>
      <c r="AF30" s="83"/>
      <c r="AG30" s="83"/>
      <c r="AH30" s="83"/>
      <c r="AI30" s="83"/>
      <c r="AJ30" s="83"/>
      <c r="AK30" s="83"/>
      <c r="AL30" s="83"/>
    </row>
    <row r="31" spans="1:38" x14ac:dyDescent="0.25">
      <c r="J31" s="49"/>
      <c r="K31" s="83"/>
      <c r="L31" s="83"/>
      <c r="M31" s="83"/>
      <c r="N31" s="83"/>
      <c r="O31" s="83"/>
      <c r="P31" s="83"/>
      <c r="Q31" s="83"/>
      <c r="R31" s="83"/>
      <c r="S31" s="83"/>
      <c r="V31" s="85">
        <v>28</v>
      </c>
      <c r="W31" s="85">
        <v>28</v>
      </c>
      <c r="Y31" s="83"/>
      <c r="Z31" s="83"/>
      <c r="AA31" s="83"/>
      <c r="AB31" s="83"/>
      <c r="AC31" s="83"/>
      <c r="AD31" s="83"/>
      <c r="AE31" s="83"/>
      <c r="AF31" s="83"/>
      <c r="AG31" s="83"/>
      <c r="AH31" s="83"/>
      <c r="AI31" s="83"/>
      <c r="AJ31" s="83"/>
      <c r="AK31" s="83"/>
      <c r="AL31" s="83"/>
    </row>
    <row r="32" spans="1:38" x14ac:dyDescent="0.25">
      <c r="J32" s="49"/>
      <c r="K32" s="83"/>
      <c r="L32" s="83"/>
      <c r="M32" s="83"/>
      <c r="N32" s="83"/>
      <c r="O32" s="83"/>
      <c r="P32" s="83"/>
      <c r="Q32" s="83"/>
      <c r="R32" s="83"/>
      <c r="S32" s="83"/>
      <c r="V32" s="85">
        <v>29</v>
      </c>
      <c r="W32" s="85">
        <v>29</v>
      </c>
      <c r="Y32" s="83"/>
      <c r="Z32" s="83"/>
      <c r="AA32" s="83"/>
      <c r="AB32" s="83"/>
      <c r="AC32" s="83"/>
      <c r="AD32" s="83"/>
      <c r="AE32" s="83"/>
      <c r="AF32" s="83"/>
      <c r="AG32" s="83"/>
      <c r="AH32" s="83"/>
      <c r="AI32" s="83"/>
      <c r="AJ32" s="83"/>
      <c r="AK32" s="83"/>
      <c r="AL32" s="83"/>
    </row>
    <row r="33" spans="10:38" x14ac:dyDescent="0.25">
      <c r="J33" s="49"/>
      <c r="K33" s="83"/>
      <c r="L33" s="83"/>
      <c r="M33" s="83"/>
      <c r="N33" s="83"/>
      <c r="O33" s="83"/>
      <c r="P33" s="83"/>
      <c r="Q33" s="83"/>
      <c r="R33" s="83"/>
      <c r="S33" s="83"/>
      <c r="V33" s="85">
        <v>30</v>
      </c>
      <c r="W33" s="85">
        <v>30</v>
      </c>
      <c r="Y33" s="83"/>
      <c r="Z33" s="83"/>
      <c r="AA33" s="83"/>
      <c r="AB33" s="83"/>
      <c r="AC33" s="83"/>
      <c r="AD33" s="83"/>
      <c r="AE33" s="83"/>
      <c r="AF33" s="83"/>
      <c r="AG33" s="83"/>
      <c r="AH33" s="83"/>
      <c r="AI33" s="83"/>
      <c r="AJ33" s="83"/>
      <c r="AK33" s="83"/>
      <c r="AL33" s="83"/>
    </row>
    <row r="34" spans="10:38" x14ac:dyDescent="0.25">
      <c r="J34" s="49"/>
      <c r="K34" s="83"/>
      <c r="L34" s="83"/>
      <c r="M34" s="83"/>
      <c r="N34" s="83"/>
      <c r="O34" s="83"/>
      <c r="P34" s="83"/>
      <c r="Q34" s="83"/>
      <c r="R34" s="83"/>
      <c r="S34" s="83"/>
      <c r="W34" s="85">
        <v>31</v>
      </c>
      <c r="Y34" s="83"/>
      <c r="Z34" s="83"/>
      <c r="AA34" s="83"/>
      <c r="AB34" s="83"/>
      <c r="AC34" s="83"/>
      <c r="AD34" s="83"/>
      <c r="AE34" s="83"/>
      <c r="AF34" s="83"/>
      <c r="AG34" s="83"/>
      <c r="AH34" s="83"/>
      <c r="AI34" s="83"/>
      <c r="AJ34" s="83"/>
      <c r="AK34" s="83"/>
      <c r="AL34" s="83"/>
    </row>
    <row r="35" spans="10:38" x14ac:dyDescent="0.25">
      <c r="J35" s="49"/>
      <c r="K35" s="83"/>
      <c r="L35" s="83"/>
      <c r="M35" s="83"/>
      <c r="N35" s="83"/>
      <c r="O35" s="83"/>
      <c r="P35" s="83"/>
      <c r="Q35" s="83"/>
      <c r="R35" s="83"/>
      <c r="S35" s="83"/>
      <c r="W35" s="85">
        <v>32</v>
      </c>
      <c r="Y35" s="83"/>
      <c r="Z35" s="83"/>
      <c r="AA35" s="83"/>
      <c r="AB35" s="83"/>
      <c r="AC35" s="83"/>
      <c r="AD35" s="83"/>
      <c r="AE35" s="83"/>
      <c r="AF35" s="83"/>
      <c r="AG35" s="83"/>
      <c r="AH35" s="83"/>
      <c r="AI35" s="83"/>
      <c r="AJ35" s="83"/>
      <c r="AK35" s="83"/>
      <c r="AL35" s="83"/>
    </row>
    <row r="36" spans="10:38" x14ac:dyDescent="0.25">
      <c r="J36" s="49"/>
      <c r="K36" s="83"/>
      <c r="L36" s="83"/>
      <c r="M36" s="83"/>
      <c r="N36" s="83"/>
      <c r="O36" s="83"/>
      <c r="P36" s="83"/>
      <c r="Q36" s="83"/>
      <c r="R36" s="83"/>
      <c r="S36" s="83"/>
      <c r="W36" s="85">
        <v>33</v>
      </c>
      <c r="Y36" s="83"/>
      <c r="Z36" s="83"/>
      <c r="AA36" s="83"/>
      <c r="AB36" s="83"/>
      <c r="AC36" s="83"/>
      <c r="AD36" s="83"/>
      <c r="AE36" s="83"/>
      <c r="AF36" s="83"/>
      <c r="AG36" s="83"/>
      <c r="AH36" s="83"/>
      <c r="AI36" s="83"/>
      <c r="AJ36" s="83"/>
      <c r="AK36" s="83"/>
      <c r="AL36" s="83"/>
    </row>
    <row r="37" spans="10:38" x14ac:dyDescent="0.25">
      <c r="J37" s="49"/>
      <c r="K37" s="83"/>
      <c r="L37" s="83"/>
      <c r="M37" s="83"/>
      <c r="N37" s="83"/>
      <c r="O37" s="83"/>
      <c r="P37" s="83"/>
      <c r="Q37" s="83"/>
      <c r="R37" s="83"/>
      <c r="S37" s="83"/>
      <c r="W37" s="85">
        <v>34</v>
      </c>
      <c r="Y37" s="83"/>
      <c r="Z37" s="83"/>
      <c r="AA37" s="83"/>
      <c r="AB37" s="83"/>
      <c r="AC37" s="83"/>
      <c r="AD37" s="83"/>
      <c r="AE37" s="83"/>
      <c r="AF37" s="83"/>
      <c r="AG37" s="83"/>
      <c r="AH37" s="83"/>
      <c r="AI37" s="83"/>
      <c r="AJ37" s="83"/>
      <c r="AK37" s="83"/>
      <c r="AL37" s="83"/>
    </row>
    <row r="38" spans="10:38" x14ac:dyDescent="0.25">
      <c r="J38" s="49"/>
      <c r="K38" s="83"/>
      <c r="L38" s="83"/>
      <c r="M38" s="83"/>
      <c r="N38" s="83"/>
      <c r="O38" s="83"/>
      <c r="P38" s="83"/>
      <c r="Q38" s="83"/>
      <c r="R38" s="83"/>
      <c r="S38" s="83"/>
      <c r="W38" s="85">
        <v>35</v>
      </c>
      <c r="Y38" s="83"/>
      <c r="Z38" s="83"/>
      <c r="AA38" s="83"/>
      <c r="AB38" s="83"/>
      <c r="AC38" s="83"/>
      <c r="AD38" s="83"/>
      <c r="AE38" s="83"/>
      <c r="AF38" s="83"/>
      <c r="AG38" s="83"/>
      <c r="AH38" s="83"/>
      <c r="AI38" s="83"/>
      <c r="AJ38" s="83"/>
      <c r="AK38" s="83"/>
      <c r="AL38" s="83"/>
    </row>
    <row r="39" spans="10:38" x14ac:dyDescent="0.25">
      <c r="J39" s="49"/>
      <c r="K39" s="83"/>
      <c r="L39" s="83"/>
      <c r="M39" s="83"/>
      <c r="N39" s="83"/>
      <c r="O39" s="83"/>
      <c r="P39" s="83"/>
      <c r="Q39" s="83"/>
      <c r="R39" s="83"/>
      <c r="S39" s="83"/>
      <c r="W39" s="85">
        <v>36</v>
      </c>
      <c r="Y39" s="83"/>
      <c r="Z39" s="83"/>
      <c r="AA39" s="83"/>
      <c r="AB39" s="83"/>
      <c r="AC39" s="83"/>
      <c r="AD39" s="83"/>
      <c r="AE39" s="83"/>
      <c r="AF39" s="83"/>
      <c r="AG39" s="83"/>
      <c r="AH39" s="83"/>
      <c r="AI39" s="83"/>
      <c r="AJ39" s="83"/>
      <c r="AK39" s="83"/>
      <c r="AL39" s="83"/>
    </row>
    <row r="40" spans="10:38" x14ac:dyDescent="0.25">
      <c r="J40" s="49"/>
      <c r="K40" s="83"/>
      <c r="L40" s="83"/>
      <c r="M40" s="83"/>
      <c r="N40" s="83"/>
      <c r="O40" s="83"/>
      <c r="P40" s="83"/>
      <c r="Q40" s="83"/>
      <c r="R40" s="83"/>
      <c r="S40" s="83"/>
      <c r="W40" s="85">
        <v>37</v>
      </c>
      <c r="Y40" s="83"/>
      <c r="Z40" s="83"/>
      <c r="AA40" s="83"/>
      <c r="AB40" s="83"/>
      <c r="AC40" s="83"/>
      <c r="AD40" s="83"/>
      <c r="AE40" s="83"/>
      <c r="AF40" s="83"/>
      <c r="AG40" s="83"/>
      <c r="AH40" s="83"/>
      <c r="AI40" s="83"/>
      <c r="AJ40" s="83"/>
      <c r="AK40" s="83"/>
      <c r="AL40" s="83"/>
    </row>
    <row r="41" spans="10:38" x14ac:dyDescent="0.25">
      <c r="J41" s="49"/>
      <c r="K41" s="83"/>
      <c r="L41" s="83"/>
      <c r="M41" s="83"/>
      <c r="N41" s="83"/>
      <c r="O41" s="83"/>
      <c r="P41" s="83"/>
      <c r="Q41" s="83"/>
      <c r="R41" s="83"/>
      <c r="S41" s="83"/>
      <c r="W41" s="85">
        <v>38</v>
      </c>
      <c r="Y41" s="83"/>
      <c r="Z41" s="83"/>
      <c r="AA41" s="83"/>
      <c r="AB41" s="83"/>
      <c r="AC41" s="83"/>
      <c r="AD41" s="83"/>
      <c r="AE41" s="83"/>
      <c r="AF41" s="83"/>
      <c r="AG41" s="83"/>
      <c r="AH41" s="83"/>
      <c r="AI41" s="83"/>
      <c r="AJ41" s="83"/>
      <c r="AK41" s="83"/>
      <c r="AL41" s="83"/>
    </row>
    <row r="42" spans="10:38" x14ac:dyDescent="0.25">
      <c r="J42" s="49"/>
      <c r="K42" s="83"/>
      <c r="L42" s="83"/>
      <c r="M42" s="83"/>
      <c r="N42" s="83"/>
      <c r="O42" s="83"/>
      <c r="P42" s="83"/>
      <c r="Q42" s="83"/>
      <c r="R42" s="83"/>
      <c r="S42" s="83"/>
      <c r="W42" s="85">
        <v>39</v>
      </c>
      <c r="Y42" s="83"/>
      <c r="Z42" s="83"/>
      <c r="AA42" s="83"/>
      <c r="AB42" s="83"/>
      <c r="AC42" s="83"/>
      <c r="AD42" s="83"/>
      <c r="AE42" s="83"/>
      <c r="AF42" s="83"/>
      <c r="AG42" s="83"/>
      <c r="AH42" s="83"/>
      <c r="AI42" s="83"/>
      <c r="AJ42" s="83"/>
      <c r="AK42" s="83"/>
      <c r="AL42" s="83"/>
    </row>
    <row r="43" spans="10:38" x14ac:dyDescent="0.25">
      <c r="J43" s="49"/>
      <c r="K43" s="83"/>
      <c r="L43" s="83"/>
      <c r="M43" s="83"/>
      <c r="N43" s="83"/>
      <c r="O43" s="83"/>
      <c r="P43" s="83"/>
      <c r="Q43" s="83"/>
      <c r="R43" s="83"/>
      <c r="S43" s="83"/>
      <c r="W43" s="85">
        <v>40</v>
      </c>
      <c r="Y43" s="83"/>
      <c r="Z43" s="83"/>
      <c r="AA43" s="83"/>
      <c r="AB43" s="83"/>
      <c r="AC43" s="83"/>
      <c r="AD43" s="83"/>
      <c r="AE43" s="83"/>
      <c r="AF43" s="83"/>
      <c r="AG43" s="83"/>
      <c r="AH43" s="83"/>
      <c r="AI43" s="83"/>
      <c r="AJ43" s="83"/>
      <c r="AK43" s="83"/>
      <c r="AL43" s="83"/>
    </row>
    <row r="44" spans="10:38" x14ac:dyDescent="0.25">
      <c r="J44" s="49"/>
      <c r="K44" s="83"/>
      <c r="L44" s="83"/>
      <c r="M44" s="83"/>
      <c r="N44" s="83"/>
      <c r="O44" s="83"/>
      <c r="P44" s="83"/>
      <c r="Q44" s="83"/>
      <c r="R44" s="83"/>
      <c r="S44" s="83"/>
      <c r="W44" s="85">
        <v>41</v>
      </c>
      <c r="Y44" s="83"/>
      <c r="Z44" s="83"/>
      <c r="AA44" s="83"/>
      <c r="AB44" s="83"/>
      <c r="AC44" s="83"/>
      <c r="AD44" s="83"/>
      <c r="AE44" s="83"/>
      <c r="AF44" s="83"/>
      <c r="AG44" s="83"/>
      <c r="AH44" s="83"/>
      <c r="AI44" s="83"/>
      <c r="AJ44" s="83"/>
      <c r="AK44" s="83"/>
      <c r="AL44" s="83"/>
    </row>
    <row r="45" spans="10:38" x14ac:dyDescent="0.25">
      <c r="J45" s="49"/>
      <c r="K45" s="83"/>
      <c r="L45" s="83"/>
      <c r="M45" s="83"/>
      <c r="N45" s="83"/>
      <c r="O45" s="83"/>
      <c r="P45" s="83"/>
      <c r="Q45" s="83"/>
      <c r="R45" s="83"/>
      <c r="S45" s="83"/>
      <c r="W45" s="85">
        <v>42</v>
      </c>
      <c r="Y45" s="83"/>
      <c r="Z45" s="83"/>
      <c r="AA45" s="83"/>
      <c r="AB45" s="83"/>
      <c r="AC45" s="83"/>
      <c r="AD45" s="83"/>
      <c r="AE45" s="83"/>
      <c r="AF45" s="83"/>
      <c r="AG45" s="83"/>
      <c r="AH45" s="83"/>
      <c r="AI45" s="83"/>
      <c r="AJ45" s="83"/>
      <c r="AK45" s="83"/>
      <c r="AL45" s="83"/>
    </row>
    <row r="46" spans="10:38" x14ac:dyDescent="0.25">
      <c r="J46" s="49"/>
      <c r="K46" s="83"/>
      <c r="L46" s="83"/>
      <c r="M46" s="83"/>
      <c r="N46" s="83"/>
      <c r="O46" s="83"/>
      <c r="P46" s="83"/>
      <c r="Q46" s="83"/>
      <c r="R46" s="83"/>
      <c r="S46" s="83"/>
      <c r="W46" s="85">
        <v>43</v>
      </c>
      <c r="Y46" s="83"/>
      <c r="Z46" s="83"/>
      <c r="AA46" s="83"/>
      <c r="AB46" s="83"/>
      <c r="AC46" s="83"/>
      <c r="AD46" s="83"/>
      <c r="AE46" s="83"/>
      <c r="AF46" s="83"/>
      <c r="AG46" s="83"/>
      <c r="AH46" s="83"/>
      <c r="AI46" s="83"/>
      <c r="AJ46" s="83"/>
      <c r="AK46" s="83"/>
      <c r="AL46" s="83"/>
    </row>
    <row r="47" spans="10:38" x14ac:dyDescent="0.25">
      <c r="J47" s="49"/>
      <c r="K47" s="83"/>
      <c r="L47" s="83"/>
      <c r="M47" s="83"/>
      <c r="N47" s="83"/>
      <c r="O47" s="83"/>
      <c r="P47" s="83"/>
      <c r="Q47" s="83"/>
      <c r="R47" s="83"/>
      <c r="S47" s="83"/>
      <c r="W47" s="85">
        <v>44</v>
      </c>
      <c r="Y47" s="83"/>
      <c r="Z47" s="83"/>
      <c r="AA47" s="83"/>
      <c r="AB47" s="83"/>
      <c r="AC47" s="83"/>
      <c r="AD47" s="83"/>
      <c r="AE47" s="83"/>
      <c r="AF47" s="83"/>
      <c r="AG47" s="83"/>
      <c r="AH47" s="83"/>
      <c r="AI47" s="83"/>
      <c r="AJ47" s="83"/>
      <c r="AK47" s="83"/>
      <c r="AL47" s="83"/>
    </row>
    <row r="48" spans="10:38" x14ac:dyDescent="0.25">
      <c r="J48" s="49"/>
      <c r="K48" s="83"/>
      <c r="L48" s="83"/>
      <c r="M48" s="83"/>
      <c r="N48" s="83"/>
      <c r="O48" s="83"/>
      <c r="P48" s="83"/>
      <c r="Q48" s="83"/>
      <c r="R48" s="83"/>
      <c r="S48" s="83"/>
      <c r="W48" s="85">
        <v>45</v>
      </c>
      <c r="Y48" s="83"/>
      <c r="Z48" s="83"/>
      <c r="AA48" s="83"/>
      <c r="AB48" s="83"/>
      <c r="AC48" s="83"/>
      <c r="AD48" s="83"/>
      <c r="AE48" s="83"/>
      <c r="AF48" s="83"/>
      <c r="AG48" s="83"/>
      <c r="AH48" s="83"/>
      <c r="AI48" s="83"/>
      <c r="AJ48" s="83"/>
      <c r="AK48" s="83"/>
      <c r="AL48" s="83"/>
    </row>
    <row r="49" spans="10:38" x14ac:dyDescent="0.25">
      <c r="J49" s="49"/>
      <c r="K49" s="83"/>
      <c r="L49" s="83"/>
      <c r="M49" s="83"/>
      <c r="N49" s="83"/>
      <c r="O49" s="83"/>
      <c r="P49" s="83"/>
      <c r="Q49" s="83"/>
      <c r="R49" s="83"/>
      <c r="S49" s="83"/>
      <c r="W49" s="85">
        <v>46</v>
      </c>
      <c r="Y49" s="83"/>
      <c r="Z49" s="83"/>
      <c r="AA49" s="83"/>
      <c r="AB49" s="83"/>
      <c r="AC49" s="83"/>
      <c r="AD49" s="83"/>
      <c r="AE49" s="83"/>
      <c r="AF49" s="83"/>
      <c r="AG49" s="83"/>
      <c r="AH49" s="83"/>
      <c r="AI49" s="83"/>
      <c r="AJ49" s="83"/>
      <c r="AK49" s="83"/>
      <c r="AL49" s="83"/>
    </row>
    <row r="50" spans="10:38" x14ac:dyDescent="0.25">
      <c r="J50" s="49"/>
      <c r="K50" s="83"/>
      <c r="L50" s="83"/>
      <c r="M50" s="83"/>
      <c r="N50" s="83"/>
      <c r="O50" s="83"/>
      <c r="P50" s="83"/>
      <c r="Q50" s="83"/>
      <c r="R50" s="83"/>
      <c r="S50" s="83"/>
      <c r="W50" s="85">
        <v>47</v>
      </c>
      <c r="Y50" s="83"/>
      <c r="Z50" s="83"/>
      <c r="AA50" s="83"/>
      <c r="AB50" s="83"/>
      <c r="AC50" s="83"/>
      <c r="AD50" s="83"/>
      <c r="AE50" s="83"/>
      <c r="AF50" s="83"/>
      <c r="AG50" s="83"/>
      <c r="AH50" s="83"/>
      <c r="AI50" s="83"/>
      <c r="AJ50" s="83"/>
      <c r="AK50" s="83"/>
      <c r="AL50" s="83"/>
    </row>
    <row r="51" spans="10:38" x14ac:dyDescent="0.25">
      <c r="J51" s="49"/>
      <c r="K51" s="83"/>
      <c r="L51" s="83"/>
      <c r="M51" s="83"/>
      <c r="N51" s="83"/>
      <c r="O51" s="83"/>
      <c r="P51" s="83"/>
      <c r="Q51" s="83"/>
      <c r="R51" s="83"/>
      <c r="S51" s="83"/>
      <c r="W51" s="85">
        <v>48</v>
      </c>
      <c r="Y51" s="83"/>
      <c r="Z51" s="83"/>
      <c r="AA51" s="83"/>
      <c r="AB51" s="83"/>
      <c r="AC51" s="83"/>
      <c r="AD51" s="83"/>
      <c r="AE51" s="83"/>
      <c r="AF51" s="83"/>
      <c r="AG51" s="83"/>
      <c r="AH51" s="83"/>
      <c r="AI51" s="83"/>
      <c r="AJ51" s="83"/>
      <c r="AK51" s="83"/>
      <c r="AL51" s="83"/>
    </row>
    <row r="52" spans="10:38" x14ac:dyDescent="0.25">
      <c r="J52" s="49"/>
      <c r="K52" s="83"/>
      <c r="L52" s="83"/>
      <c r="M52" s="83"/>
      <c r="N52" s="83"/>
      <c r="O52" s="83"/>
      <c r="P52" s="83"/>
      <c r="Q52" s="83"/>
      <c r="R52" s="83"/>
      <c r="S52" s="83"/>
      <c r="W52" s="85">
        <v>49</v>
      </c>
      <c r="Y52" s="83"/>
      <c r="Z52" s="83"/>
      <c r="AA52" s="83"/>
      <c r="AB52" s="83"/>
      <c r="AC52" s="83"/>
      <c r="AD52" s="83"/>
      <c r="AE52" s="83"/>
      <c r="AF52" s="83"/>
      <c r="AG52" s="83"/>
      <c r="AH52" s="83"/>
      <c r="AI52" s="83"/>
      <c r="AJ52" s="83"/>
      <c r="AK52" s="83"/>
      <c r="AL52" s="83"/>
    </row>
    <row r="53" spans="10:38" x14ac:dyDescent="0.25">
      <c r="J53" s="49"/>
      <c r="K53" s="83"/>
      <c r="L53" s="83"/>
      <c r="M53" s="83"/>
      <c r="N53" s="83"/>
      <c r="O53" s="83"/>
      <c r="P53" s="83"/>
      <c r="Q53" s="83"/>
      <c r="R53" s="83"/>
      <c r="S53" s="83"/>
      <c r="W53" s="85">
        <v>50</v>
      </c>
      <c r="Y53" s="83"/>
      <c r="Z53" s="83"/>
      <c r="AA53" s="83"/>
      <c r="AB53" s="83"/>
      <c r="AC53" s="83"/>
      <c r="AD53" s="83"/>
      <c r="AE53" s="83"/>
      <c r="AF53" s="83"/>
      <c r="AG53" s="83"/>
      <c r="AH53" s="83"/>
      <c r="AI53" s="83"/>
      <c r="AJ53" s="83"/>
      <c r="AK53" s="83"/>
      <c r="AL53" s="83"/>
    </row>
    <row r="54" spans="10:38" x14ac:dyDescent="0.25">
      <c r="J54" s="49"/>
      <c r="K54" s="83"/>
      <c r="L54" s="83"/>
      <c r="M54" s="83"/>
      <c r="N54" s="83"/>
      <c r="O54" s="83"/>
      <c r="P54" s="83"/>
      <c r="Q54" s="83"/>
      <c r="R54" s="83"/>
      <c r="S54" s="83"/>
      <c r="Y54" s="83"/>
      <c r="Z54" s="83"/>
      <c r="AA54" s="83"/>
      <c r="AB54" s="83"/>
      <c r="AC54" s="83"/>
      <c r="AD54" s="83"/>
      <c r="AE54" s="83"/>
      <c r="AF54" s="83"/>
      <c r="AG54" s="83"/>
      <c r="AH54" s="83"/>
      <c r="AI54" s="83"/>
      <c r="AJ54" s="83"/>
      <c r="AK54" s="83"/>
      <c r="AL54" s="83"/>
    </row>
    <row r="55" spans="10:38" x14ac:dyDescent="0.25">
      <c r="J55" s="49"/>
      <c r="K55" s="83"/>
      <c r="L55" s="83"/>
      <c r="M55" s="83"/>
      <c r="N55" s="83"/>
      <c r="O55" s="83"/>
      <c r="P55" s="83"/>
      <c r="Q55" s="83"/>
      <c r="R55" s="83"/>
      <c r="S55" s="83"/>
      <c r="Y55" s="83"/>
      <c r="Z55" s="83"/>
      <c r="AA55" s="83"/>
      <c r="AB55" s="83"/>
      <c r="AC55" s="83"/>
      <c r="AD55" s="83"/>
      <c r="AE55" s="83"/>
      <c r="AF55" s="83"/>
      <c r="AG55" s="83"/>
      <c r="AH55" s="83"/>
      <c r="AI55" s="83"/>
      <c r="AJ55" s="83"/>
      <c r="AK55" s="83"/>
      <c r="AL55" s="83"/>
    </row>
    <row r="56" spans="10:38" x14ac:dyDescent="0.25">
      <c r="J56" s="49"/>
      <c r="K56" s="83"/>
      <c r="L56" s="83"/>
      <c r="M56" s="83"/>
      <c r="N56" s="83"/>
      <c r="O56" s="83"/>
      <c r="P56" s="83"/>
      <c r="Q56" s="83"/>
      <c r="R56" s="83"/>
      <c r="S56" s="83"/>
      <c r="Y56" s="83"/>
      <c r="Z56" s="83"/>
      <c r="AA56" s="83"/>
      <c r="AB56" s="83"/>
      <c r="AC56" s="83"/>
      <c r="AD56" s="83"/>
      <c r="AE56" s="83"/>
      <c r="AF56" s="83"/>
      <c r="AG56" s="83"/>
      <c r="AH56" s="83"/>
      <c r="AI56" s="83"/>
      <c r="AJ56" s="83"/>
      <c r="AK56" s="83"/>
      <c r="AL56" s="83"/>
    </row>
    <row r="57" spans="10:38" x14ac:dyDescent="0.25">
      <c r="J57" s="49"/>
      <c r="K57" s="83"/>
      <c r="L57" s="83"/>
      <c r="M57" s="83"/>
      <c r="N57" s="83"/>
      <c r="O57" s="83"/>
      <c r="P57" s="83"/>
      <c r="Q57" s="83"/>
      <c r="R57" s="83"/>
      <c r="S57" s="83"/>
      <c r="Y57" s="83"/>
      <c r="Z57" s="83"/>
      <c r="AA57" s="83"/>
      <c r="AB57" s="83"/>
      <c r="AC57" s="83"/>
      <c r="AD57" s="83"/>
      <c r="AE57" s="83"/>
      <c r="AF57" s="83"/>
      <c r="AG57" s="83"/>
      <c r="AH57" s="83"/>
      <c r="AI57" s="83"/>
      <c r="AJ57" s="83"/>
      <c r="AK57" s="83"/>
      <c r="AL57" s="83"/>
    </row>
    <row r="58" spans="10:38" x14ac:dyDescent="0.25">
      <c r="J58" s="49"/>
      <c r="K58" s="83"/>
      <c r="L58" s="83"/>
      <c r="M58" s="83"/>
      <c r="N58" s="83"/>
      <c r="O58" s="83"/>
      <c r="P58" s="83"/>
      <c r="Q58" s="83"/>
      <c r="R58" s="83"/>
      <c r="S58" s="83"/>
      <c r="Y58" s="83"/>
      <c r="Z58" s="83"/>
      <c r="AA58" s="83"/>
      <c r="AB58" s="83"/>
      <c r="AC58" s="83"/>
      <c r="AD58" s="83"/>
      <c r="AE58" s="83"/>
      <c r="AF58" s="83"/>
      <c r="AG58" s="83"/>
      <c r="AH58" s="83"/>
      <c r="AI58" s="83"/>
      <c r="AJ58" s="83"/>
      <c r="AK58" s="83"/>
      <c r="AL58" s="83"/>
    </row>
    <row r="59" spans="10:38" x14ac:dyDescent="0.25">
      <c r="J59" s="49"/>
      <c r="K59" s="83"/>
      <c r="L59" s="83"/>
      <c r="M59" s="83"/>
      <c r="N59" s="83"/>
      <c r="O59" s="83"/>
      <c r="P59" s="83"/>
      <c r="Q59" s="83"/>
      <c r="R59" s="83"/>
      <c r="S59" s="83"/>
      <c r="Y59" s="83"/>
      <c r="Z59" s="83"/>
      <c r="AA59" s="83"/>
      <c r="AB59" s="83"/>
      <c r="AC59" s="83"/>
      <c r="AD59" s="83"/>
      <c r="AE59" s="83"/>
      <c r="AF59" s="83"/>
      <c r="AG59" s="83"/>
      <c r="AH59" s="83"/>
      <c r="AI59" s="83"/>
      <c r="AJ59" s="83"/>
      <c r="AK59" s="83"/>
      <c r="AL59" s="83"/>
    </row>
    <row r="60" spans="10:38" x14ac:dyDescent="0.25">
      <c r="J60" s="49"/>
      <c r="K60" s="83"/>
      <c r="L60" s="83"/>
      <c r="M60" s="83"/>
      <c r="N60" s="83"/>
      <c r="O60" s="83"/>
      <c r="P60" s="83"/>
      <c r="Q60" s="83"/>
      <c r="R60" s="83"/>
      <c r="S60" s="83"/>
      <c r="Y60" s="83"/>
      <c r="Z60" s="83"/>
      <c r="AA60" s="83"/>
      <c r="AB60" s="83"/>
      <c r="AC60" s="83"/>
      <c r="AD60" s="83"/>
      <c r="AE60" s="83"/>
      <c r="AF60" s="83"/>
      <c r="AG60" s="83"/>
      <c r="AH60" s="83"/>
      <c r="AI60" s="83"/>
      <c r="AJ60" s="83"/>
      <c r="AK60" s="83"/>
      <c r="AL60" s="83"/>
    </row>
    <row r="61" spans="10:38" x14ac:dyDescent="0.25">
      <c r="J61" s="49"/>
      <c r="K61" s="83"/>
      <c r="L61" s="83"/>
      <c r="M61" s="83"/>
      <c r="N61" s="83"/>
      <c r="O61" s="83"/>
      <c r="P61" s="83"/>
      <c r="Q61" s="83"/>
      <c r="R61" s="83"/>
      <c r="S61" s="83"/>
      <c r="Y61" s="83"/>
      <c r="Z61" s="83"/>
      <c r="AA61" s="83"/>
      <c r="AB61" s="83"/>
      <c r="AC61" s="83"/>
      <c r="AD61" s="83"/>
      <c r="AE61" s="83"/>
      <c r="AF61" s="83"/>
      <c r="AG61" s="83"/>
      <c r="AH61" s="83"/>
      <c r="AI61" s="83"/>
      <c r="AJ61" s="83"/>
      <c r="AK61" s="83"/>
      <c r="AL61" s="83"/>
    </row>
    <row r="62" spans="10:38" x14ac:dyDescent="0.25">
      <c r="J62" s="49"/>
      <c r="K62" s="83"/>
      <c r="L62" s="83"/>
      <c r="M62" s="83"/>
      <c r="N62" s="83"/>
      <c r="O62" s="83"/>
      <c r="P62" s="83"/>
      <c r="Q62" s="83"/>
      <c r="R62" s="83"/>
      <c r="S62" s="83"/>
      <c r="Y62" s="83"/>
      <c r="Z62" s="83"/>
      <c r="AA62" s="83"/>
      <c r="AB62" s="83"/>
      <c r="AC62" s="83"/>
      <c r="AD62" s="83"/>
      <c r="AE62" s="83"/>
      <c r="AF62" s="83"/>
      <c r="AG62" s="83"/>
      <c r="AH62" s="83"/>
      <c r="AI62" s="83"/>
      <c r="AJ62" s="83"/>
      <c r="AK62" s="83"/>
      <c r="AL62" s="83"/>
    </row>
    <row r="63" spans="10:38" x14ac:dyDescent="0.25">
      <c r="J63" s="49"/>
      <c r="K63" s="83"/>
      <c r="L63" s="83"/>
      <c r="M63" s="83"/>
      <c r="N63" s="83"/>
      <c r="O63" s="83"/>
      <c r="P63" s="83"/>
      <c r="Q63" s="83"/>
      <c r="R63" s="83"/>
      <c r="S63" s="83"/>
      <c r="Y63" s="83"/>
      <c r="Z63" s="83"/>
      <c r="AA63" s="83"/>
      <c r="AB63" s="83"/>
      <c r="AC63" s="83"/>
      <c r="AD63" s="83"/>
      <c r="AE63" s="83"/>
      <c r="AF63" s="83"/>
      <c r="AG63" s="83"/>
      <c r="AH63" s="83"/>
      <c r="AI63" s="83"/>
      <c r="AJ63" s="83"/>
      <c r="AK63" s="83"/>
      <c r="AL63" s="83"/>
    </row>
    <row r="64" spans="10:38" x14ac:dyDescent="0.25">
      <c r="J64" s="49"/>
      <c r="K64" s="83"/>
      <c r="L64" s="83"/>
      <c r="M64" s="83"/>
      <c r="N64" s="83"/>
      <c r="O64" s="83"/>
      <c r="P64" s="83"/>
      <c r="Q64" s="83"/>
      <c r="R64" s="83"/>
      <c r="S64" s="83"/>
      <c r="Y64" s="83"/>
      <c r="Z64" s="83"/>
      <c r="AA64" s="83"/>
      <c r="AB64" s="83"/>
      <c r="AC64" s="83"/>
      <c r="AD64" s="83"/>
      <c r="AE64" s="83"/>
      <c r="AF64" s="83"/>
      <c r="AG64" s="83"/>
      <c r="AH64" s="83"/>
      <c r="AI64" s="83"/>
      <c r="AJ64" s="83"/>
      <c r="AK64" s="83"/>
      <c r="AL64" s="83"/>
    </row>
    <row r="65" spans="10:38" x14ac:dyDescent="0.25">
      <c r="J65" s="49"/>
      <c r="K65" s="83"/>
      <c r="L65" s="83"/>
      <c r="M65" s="83"/>
      <c r="N65" s="83"/>
      <c r="O65" s="83"/>
      <c r="P65" s="83"/>
      <c r="Q65" s="83"/>
      <c r="R65" s="83"/>
      <c r="S65" s="83"/>
      <c r="Y65" s="83"/>
      <c r="Z65" s="83"/>
      <c r="AA65" s="83"/>
      <c r="AB65" s="83"/>
      <c r="AC65" s="83"/>
      <c r="AD65" s="83"/>
      <c r="AE65" s="83"/>
      <c r="AF65" s="83"/>
      <c r="AG65" s="83"/>
      <c r="AH65" s="83"/>
      <c r="AI65" s="83"/>
      <c r="AJ65" s="83"/>
      <c r="AK65" s="83"/>
      <c r="AL65" s="83"/>
    </row>
    <row r="66" spans="10:38" x14ac:dyDescent="0.25">
      <c r="J66" s="49"/>
      <c r="K66" s="83"/>
      <c r="L66" s="83"/>
      <c r="M66" s="83"/>
      <c r="N66" s="83"/>
      <c r="O66" s="83"/>
      <c r="P66" s="83"/>
      <c r="Q66" s="83"/>
      <c r="R66" s="83"/>
      <c r="S66" s="83"/>
      <c r="Y66" s="83"/>
      <c r="Z66" s="83"/>
      <c r="AA66" s="83"/>
      <c r="AB66" s="83"/>
      <c r="AC66" s="83"/>
      <c r="AD66" s="83"/>
      <c r="AE66" s="83"/>
      <c r="AF66" s="83"/>
      <c r="AG66" s="83"/>
      <c r="AH66" s="83"/>
      <c r="AI66" s="83"/>
      <c r="AJ66" s="83"/>
      <c r="AK66" s="83"/>
      <c r="AL66" s="83"/>
    </row>
    <row r="67" spans="10:38" x14ac:dyDescent="0.25">
      <c r="J67" s="49"/>
      <c r="K67" s="83"/>
      <c r="L67" s="83"/>
      <c r="M67" s="83"/>
      <c r="N67" s="83"/>
      <c r="O67" s="83"/>
      <c r="P67" s="83"/>
      <c r="Q67" s="83"/>
      <c r="R67" s="83"/>
      <c r="S67" s="83"/>
      <c r="Y67" s="83"/>
      <c r="Z67" s="83"/>
      <c r="AA67" s="83"/>
      <c r="AB67" s="83"/>
      <c r="AC67" s="83"/>
      <c r="AD67" s="83"/>
      <c r="AE67" s="83"/>
      <c r="AF67" s="83"/>
      <c r="AG67" s="83"/>
      <c r="AH67" s="83"/>
      <c r="AI67" s="83"/>
      <c r="AJ67" s="83"/>
      <c r="AK67" s="83"/>
      <c r="AL67" s="83"/>
    </row>
    <row r="68" spans="10:38" x14ac:dyDescent="0.25">
      <c r="J68" s="49"/>
      <c r="K68" s="83"/>
      <c r="L68" s="83"/>
      <c r="M68" s="83"/>
      <c r="N68" s="83"/>
      <c r="O68" s="83"/>
      <c r="P68" s="83"/>
      <c r="Q68" s="83"/>
      <c r="R68" s="83"/>
      <c r="S68" s="83"/>
      <c r="Y68" s="83"/>
      <c r="Z68" s="83"/>
      <c r="AA68" s="83"/>
      <c r="AB68" s="83"/>
      <c r="AC68" s="83"/>
      <c r="AD68" s="83"/>
      <c r="AE68" s="83"/>
      <c r="AF68" s="83"/>
      <c r="AG68" s="83"/>
      <c r="AH68" s="83"/>
      <c r="AI68" s="83"/>
      <c r="AJ68" s="83"/>
      <c r="AK68" s="83"/>
      <c r="AL68" s="83"/>
    </row>
    <row r="69" spans="10:38" x14ac:dyDescent="0.25">
      <c r="J69" s="49"/>
      <c r="K69" s="83"/>
      <c r="L69" s="83"/>
      <c r="M69" s="83"/>
      <c r="N69" s="83"/>
      <c r="O69" s="83"/>
      <c r="P69" s="83"/>
      <c r="Q69" s="83"/>
      <c r="R69" s="83"/>
      <c r="S69" s="83"/>
      <c r="Y69" s="83"/>
      <c r="Z69" s="83"/>
      <c r="AA69" s="83"/>
      <c r="AB69" s="83"/>
      <c r="AC69" s="83"/>
      <c r="AD69" s="83"/>
      <c r="AE69" s="83"/>
      <c r="AF69" s="83"/>
      <c r="AG69" s="83"/>
      <c r="AH69" s="83"/>
      <c r="AI69" s="83"/>
      <c r="AJ69" s="83"/>
      <c r="AK69" s="83"/>
      <c r="AL69" s="83"/>
    </row>
    <row r="70" spans="10:38" x14ac:dyDescent="0.25">
      <c r="J70" s="49"/>
      <c r="K70" s="83"/>
      <c r="L70" s="83"/>
      <c r="M70" s="83"/>
      <c r="N70" s="83"/>
      <c r="O70" s="83"/>
      <c r="P70" s="83"/>
      <c r="Q70" s="83"/>
      <c r="R70" s="83"/>
      <c r="S70" s="83"/>
      <c r="Y70" s="83"/>
      <c r="Z70" s="83"/>
      <c r="AA70" s="83"/>
      <c r="AB70" s="83"/>
      <c r="AC70" s="83"/>
      <c r="AD70" s="83"/>
      <c r="AE70" s="83"/>
      <c r="AF70" s="83"/>
      <c r="AG70" s="83"/>
      <c r="AH70" s="83"/>
      <c r="AI70" s="83"/>
      <c r="AJ70" s="83"/>
      <c r="AK70" s="83"/>
      <c r="AL70" s="83"/>
    </row>
    <row r="71" spans="10:38" x14ac:dyDescent="0.25">
      <c r="J71" s="49"/>
      <c r="K71" s="83"/>
      <c r="L71" s="83"/>
      <c r="M71" s="83"/>
      <c r="N71" s="83"/>
      <c r="O71" s="83"/>
      <c r="P71" s="83"/>
      <c r="Q71" s="83"/>
      <c r="R71" s="83"/>
      <c r="S71" s="83"/>
      <c r="Y71" s="83"/>
      <c r="Z71" s="83"/>
      <c r="AA71" s="83"/>
      <c r="AB71" s="83"/>
      <c r="AC71" s="83"/>
      <c r="AD71" s="83"/>
      <c r="AE71" s="83"/>
      <c r="AF71" s="83"/>
      <c r="AG71" s="83"/>
      <c r="AH71" s="83"/>
      <c r="AI71" s="83"/>
      <c r="AJ71" s="83"/>
      <c r="AK71" s="83"/>
      <c r="AL71" s="83"/>
    </row>
    <row r="72" spans="10:38" x14ac:dyDescent="0.25">
      <c r="J72" s="49"/>
      <c r="K72" s="83"/>
      <c r="L72" s="83"/>
      <c r="M72" s="83"/>
      <c r="N72" s="83"/>
      <c r="O72" s="83"/>
      <c r="P72" s="83"/>
      <c r="Q72" s="83"/>
      <c r="R72" s="83"/>
      <c r="S72" s="83"/>
      <c r="Y72" s="83"/>
      <c r="Z72" s="83"/>
      <c r="AA72" s="83"/>
      <c r="AB72" s="83"/>
      <c r="AC72" s="83"/>
      <c r="AD72" s="83"/>
      <c r="AE72" s="83"/>
      <c r="AF72" s="83"/>
      <c r="AG72" s="83"/>
      <c r="AH72" s="83"/>
      <c r="AI72" s="83"/>
      <c r="AJ72" s="83"/>
      <c r="AK72" s="83"/>
      <c r="AL72" s="83"/>
    </row>
    <row r="73" spans="10:38" x14ac:dyDescent="0.25">
      <c r="J73" s="49"/>
      <c r="K73" s="83"/>
      <c r="L73" s="83"/>
      <c r="M73" s="83"/>
      <c r="N73" s="83"/>
      <c r="O73" s="83"/>
      <c r="P73" s="83"/>
      <c r="Q73" s="83"/>
      <c r="R73" s="83"/>
      <c r="S73" s="83"/>
      <c r="Y73" s="83"/>
      <c r="Z73" s="83"/>
      <c r="AA73" s="83"/>
      <c r="AB73" s="83"/>
      <c r="AC73" s="83"/>
      <c r="AD73" s="83"/>
      <c r="AE73" s="83"/>
      <c r="AF73" s="83"/>
      <c r="AG73" s="83"/>
      <c r="AH73" s="83"/>
      <c r="AI73" s="83"/>
      <c r="AJ73" s="83"/>
      <c r="AK73" s="83"/>
      <c r="AL73" s="83"/>
    </row>
    <row r="74" spans="10:38" x14ac:dyDescent="0.25">
      <c r="J74" s="49"/>
      <c r="K74" s="83"/>
      <c r="L74" s="83"/>
      <c r="M74" s="83"/>
      <c r="N74" s="83"/>
      <c r="O74" s="83"/>
      <c r="P74" s="83"/>
      <c r="Q74" s="83"/>
      <c r="R74" s="83"/>
      <c r="S74" s="83"/>
      <c r="Y74" s="83"/>
      <c r="Z74" s="83"/>
      <c r="AA74" s="83"/>
      <c r="AB74" s="83"/>
      <c r="AC74" s="83"/>
      <c r="AD74" s="83"/>
      <c r="AE74" s="83"/>
      <c r="AF74" s="83"/>
      <c r="AG74" s="83"/>
      <c r="AH74" s="83"/>
      <c r="AI74" s="83"/>
      <c r="AJ74" s="83"/>
      <c r="AK74" s="83"/>
      <c r="AL74" s="83"/>
    </row>
    <row r="75" spans="10:38" x14ac:dyDescent="0.25">
      <c r="J75" s="49"/>
      <c r="K75" s="83"/>
      <c r="L75" s="83"/>
      <c r="M75" s="83"/>
      <c r="N75" s="83"/>
      <c r="O75" s="83"/>
      <c r="P75" s="83"/>
      <c r="Q75" s="83"/>
      <c r="R75" s="83"/>
      <c r="S75" s="83"/>
      <c r="Y75" s="83"/>
      <c r="Z75" s="83"/>
      <c r="AA75" s="83"/>
      <c r="AB75" s="83"/>
      <c r="AC75" s="83"/>
      <c r="AD75" s="83"/>
      <c r="AE75" s="83"/>
      <c r="AF75" s="83"/>
      <c r="AG75" s="83"/>
      <c r="AH75" s="83"/>
      <c r="AI75" s="83"/>
      <c r="AJ75" s="83"/>
      <c r="AK75" s="83"/>
      <c r="AL75" s="83"/>
    </row>
    <row r="76" spans="10:38" x14ac:dyDescent="0.25">
      <c r="J76" s="49"/>
      <c r="K76" s="83"/>
      <c r="L76" s="83"/>
      <c r="M76" s="83"/>
      <c r="N76" s="83"/>
      <c r="O76" s="83"/>
      <c r="P76" s="83"/>
      <c r="Q76" s="83"/>
      <c r="R76" s="83"/>
      <c r="S76" s="83"/>
      <c r="Y76" s="83"/>
      <c r="Z76" s="83"/>
      <c r="AA76" s="83"/>
      <c r="AB76" s="83"/>
      <c r="AC76" s="83"/>
      <c r="AD76" s="83"/>
      <c r="AE76" s="83"/>
      <c r="AF76" s="83"/>
      <c r="AG76" s="83"/>
      <c r="AH76" s="83"/>
      <c r="AI76" s="83"/>
      <c r="AJ76" s="83"/>
      <c r="AK76" s="83"/>
      <c r="AL76" s="83"/>
    </row>
    <row r="77" spans="10:38" x14ac:dyDescent="0.25">
      <c r="J77" s="49"/>
      <c r="K77" s="83"/>
      <c r="L77" s="83"/>
      <c r="M77" s="83"/>
      <c r="N77" s="83"/>
      <c r="O77" s="83"/>
      <c r="P77" s="83"/>
      <c r="Q77" s="83"/>
      <c r="R77" s="83"/>
      <c r="S77" s="83"/>
      <c r="Y77" s="83"/>
      <c r="Z77" s="83"/>
      <c r="AA77" s="83"/>
      <c r="AB77" s="83"/>
      <c r="AC77" s="83"/>
      <c r="AD77" s="83"/>
      <c r="AE77" s="83"/>
      <c r="AF77" s="83"/>
      <c r="AG77" s="83"/>
      <c r="AH77" s="83"/>
      <c r="AI77" s="83"/>
      <c r="AJ77" s="83"/>
      <c r="AK77" s="83"/>
      <c r="AL77" s="83"/>
    </row>
    <row r="78" spans="10:38" x14ac:dyDescent="0.25">
      <c r="J78" s="49"/>
      <c r="K78" s="83"/>
      <c r="L78" s="83"/>
      <c r="M78" s="83"/>
      <c r="N78" s="83"/>
      <c r="O78" s="83"/>
      <c r="P78" s="83"/>
      <c r="Q78" s="83"/>
      <c r="R78" s="83"/>
      <c r="S78" s="83"/>
      <c r="Y78" s="83"/>
      <c r="Z78" s="83"/>
      <c r="AA78" s="83"/>
      <c r="AB78" s="83"/>
      <c r="AC78" s="83"/>
      <c r="AD78" s="83"/>
      <c r="AE78" s="83"/>
      <c r="AF78" s="83"/>
      <c r="AG78" s="83"/>
      <c r="AH78" s="83"/>
      <c r="AI78" s="83"/>
      <c r="AJ78" s="83"/>
      <c r="AK78" s="83"/>
      <c r="AL78" s="83"/>
    </row>
    <row r="79" spans="10:38" x14ac:dyDescent="0.25">
      <c r="J79" s="49"/>
      <c r="K79" s="83"/>
      <c r="L79" s="83"/>
      <c r="M79" s="83"/>
      <c r="N79" s="83"/>
      <c r="O79" s="83"/>
      <c r="P79" s="83"/>
      <c r="Q79" s="83"/>
      <c r="R79" s="83"/>
      <c r="S79" s="83"/>
      <c r="Y79" s="83"/>
      <c r="Z79" s="83"/>
      <c r="AA79" s="83"/>
      <c r="AB79" s="83"/>
      <c r="AC79" s="83"/>
      <c r="AD79" s="83"/>
      <c r="AE79" s="83"/>
      <c r="AF79" s="83"/>
      <c r="AG79" s="83"/>
      <c r="AH79" s="83"/>
      <c r="AI79" s="83"/>
      <c r="AJ79" s="83"/>
      <c r="AK79" s="83"/>
      <c r="AL79" s="83"/>
    </row>
    <row r="80" spans="10:38" x14ac:dyDescent="0.25">
      <c r="J80" s="49"/>
      <c r="K80" s="83"/>
      <c r="L80" s="83"/>
      <c r="M80" s="83"/>
      <c r="N80" s="83"/>
      <c r="O80" s="83"/>
      <c r="P80" s="83"/>
      <c r="Q80" s="83"/>
      <c r="R80" s="83"/>
      <c r="S80" s="83"/>
      <c r="Y80" s="83"/>
      <c r="Z80" s="83"/>
      <c r="AA80" s="83"/>
      <c r="AB80" s="83"/>
      <c r="AC80" s="83"/>
      <c r="AD80" s="83"/>
      <c r="AE80" s="83"/>
      <c r="AF80" s="83"/>
      <c r="AG80" s="83"/>
      <c r="AH80" s="83"/>
      <c r="AI80" s="83"/>
      <c r="AJ80" s="83"/>
      <c r="AK80" s="83"/>
      <c r="AL80" s="83"/>
    </row>
    <row r="81" spans="10:38" x14ac:dyDescent="0.25">
      <c r="J81" s="49"/>
      <c r="K81" s="83"/>
      <c r="L81" s="83"/>
      <c r="M81" s="83"/>
      <c r="N81" s="83"/>
      <c r="O81" s="83"/>
      <c r="P81" s="83"/>
      <c r="Q81" s="83"/>
      <c r="R81" s="83"/>
      <c r="S81" s="83"/>
      <c r="Y81" s="83"/>
      <c r="Z81" s="83"/>
      <c r="AA81" s="83"/>
      <c r="AB81" s="83"/>
      <c r="AC81" s="83"/>
      <c r="AD81" s="83"/>
      <c r="AE81" s="83"/>
      <c r="AF81" s="83"/>
      <c r="AG81" s="83"/>
      <c r="AH81" s="83"/>
      <c r="AI81" s="83"/>
      <c r="AJ81" s="83"/>
      <c r="AK81" s="83"/>
      <c r="AL81" s="83"/>
    </row>
    <row r="82" spans="10:38" x14ac:dyDescent="0.25">
      <c r="J82" s="49"/>
      <c r="K82" s="83"/>
      <c r="L82" s="83"/>
      <c r="M82" s="83"/>
      <c r="N82" s="83"/>
      <c r="O82" s="83"/>
      <c r="P82" s="83"/>
      <c r="Q82" s="83"/>
      <c r="R82" s="83"/>
      <c r="S82" s="83"/>
      <c r="Y82" s="83"/>
      <c r="Z82" s="83"/>
      <c r="AA82" s="83"/>
      <c r="AB82" s="83"/>
      <c r="AC82" s="83"/>
      <c r="AD82" s="83"/>
      <c r="AE82" s="83"/>
      <c r="AF82" s="83"/>
      <c r="AG82" s="83"/>
      <c r="AH82" s="83"/>
      <c r="AI82" s="83"/>
      <c r="AJ82" s="83"/>
      <c r="AK82" s="83"/>
      <c r="AL82" s="83"/>
    </row>
    <row r="83" spans="10:38" x14ac:dyDescent="0.25">
      <c r="J83" s="49"/>
      <c r="K83" s="83"/>
      <c r="L83" s="83"/>
      <c r="M83" s="83"/>
      <c r="N83" s="83"/>
      <c r="O83" s="83"/>
      <c r="P83" s="83"/>
      <c r="Q83" s="83"/>
      <c r="R83" s="83"/>
      <c r="S83" s="83"/>
      <c r="Y83" s="83"/>
      <c r="Z83" s="83"/>
      <c r="AA83" s="83"/>
      <c r="AB83" s="83"/>
      <c r="AC83" s="83"/>
      <c r="AD83" s="83"/>
      <c r="AE83" s="83"/>
      <c r="AF83" s="83"/>
      <c r="AG83" s="83"/>
      <c r="AH83" s="83"/>
      <c r="AI83" s="83"/>
      <c r="AJ83" s="83"/>
      <c r="AK83" s="83"/>
      <c r="AL83" s="83"/>
    </row>
    <row r="84" spans="10:38" x14ac:dyDescent="0.25">
      <c r="J84" s="49"/>
      <c r="K84" s="83"/>
      <c r="L84" s="83"/>
      <c r="M84" s="83"/>
      <c r="N84" s="83"/>
      <c r="O84" s="83"/>
      <c r="P84" s="83"/>
      <c r="Q84" s="83"/>
      <c r="R84" s="83"/>
      <c r="S84" s="83"/>
      <c r="Y84" s="83"/>
      <c r="Z84" s="83"/>
      <c r="AA84" s="83"/>
      <c r="AB84" s="83"/>
      <c r="AC84" s="83"/>
      <c r="AD84" s="83"/>
      <c r="AE84" s="83"/>
      <c r="AF84" s="83"/>
      <c r="AG84" s="83"/>
      <c r="AH84" s="83"/>
      <c r="AI84" s="83"/>
      <c r="AJ84" s="83"/>
      <c r="AK84" s="83"/>
      <c r="AL84" s="83"/>
    </row>
    <row r="85" spans="10:38" x14ac:dyDescent="0.25">
      <c r="J85" s="49"/>
      <c r="K85" s="83"/>
      <c r="L85" s="83"/>
      <c r="M85" s="83"/>
      <c r="N85" s="83"/>
      <c r="O85" s="83"/>
      <c r="P85" s="83"/>
      <c r="Q85" s="83"/>
      <c r="R85" s="83"/>
      <c r="S85" s="83"/>
      <c r="Y85" s="83"/>
      <c r="Z85" s="83"/>
      <c r="AA85" s="83"/>
      <c r="AB85" s="83"/>
      <c r="AC85" s="83"/>
      <c r="AD85" s="83"/>
      <c r="AE85" s="83"/>
      <c r="AF85" s="83"/>
      <c r="AG85" s="83"/>
      <c r="AH85" s="83"/>
      <c r="AI85" s="83"/>
      <c r="AJ85" s="83"/>
      <c r="AK85" s="83"/>
      <c r="AL85" s="83"/>
    </row>
    <row r="86" spans="10:38" x14ac:dyDescent="0.25">
      <c r="J86" s="49"/>
      <c r="K86" s="83"/>
      <c r="L86" s="83"/>
      <c r="M86" s="83"/>
      <c r="N86" s="83"/>
      <c r="O86" s="83"/>
      <c r="P86" s="83"/>
      <c r="Q86" s="83"/>
      <c r="R86" s="83"/>
      <c r="S86" s="83"/>
      <c r="Y86" s="83"/>
      <c r="Z86" s="83"/>
      <c r="AA86" s="83"/>
      <c r="AB86" s="83"/>
      <c r="AC86" s="83"/>
      <c r="AD86" s="83"/>
      <c r="AE86" s="83"/>
      <c r="AF86" s="83"/>
      <c r="AG86" s="83"/>
      <c r="AH86" s="83"/>
      <c r="AI86" s="83"/>
      <c r="AJ86" s="83"/>
      <c r="AK86" s="83"/>
      <c r="AL86" s="83"/>
    </row>
    <row r="87" spans="10:38" x14ac:dyDescent="0.25">
      <c r="J87" s="49"/>
      <c r="K87" s="83"/>
      <c r="L87" s="83"/>
      <c r="M87" s="83"/>
      <c r="N87" s="83"/>
      <c r="O87" s="83"/>
      <c r="P87" s="83"/>
      <c r="Q87" s="83"/>
      <c r="R87" s="83"/>
      <c r="S87" s="83"/>
      <c r="Y87" s="83"/>
      <c r="Z87" s="83"/>
      <c r="AA87" s="83"/>
      <c r="AB87" s="83"/>
      <c r="AC87" s="83"/>
      <c r="AD87" s="83"/>
      <c r="AE87" s="83"/>
      <c r="AF87" s="83"/>
      <c r="AG87" s="83"/>
      <c r="AH87" s="83"/>
      <c r="AI87" s="83"/>
      <c r="AJ87" s="83"/>
      <c r="AK87" s="83"/>
      <c r="AL87" s="83"/>
    </row>
    <row r="88" spans="10:38" x14ac:dyDescent="0.25">
      <c r="J88" s="49"/>
      <c r="K88" s="83"/>
      <c r="L88" s="83"/>
      <c r="M88" s="83"/>
      <c r="N88" s="83"/>
      <c r="O88" s="83"/>
      <c r="P88" s="83"/>
      <c r="Q88" s="83"/>
      <c r="R88" s="83"/>
      <c r="S88" s="83"/>
      <c r="Y88" s="83"/>
      <c r="Z88" s="83"/>
      <c r="AA88" s="83"/>
      <c r="AB88" s="83"/>
      <c r="AC88" s="83"/>
      <c r="AD88" s="83"/>
      <c r="AE88" s="83"/>
      <c r="AF88" s="83"/>
      <c r="AG88" s="83"/>
      <c r="AH88" s="83"/>
      <c r="AI88" s="83"/>
      <c r="AJ88" s="83"/>
      <c r="AK88" s="83"/>
      <c r="AL88" s="83"/>
    </row>
    <row r="89" spans="10:38" x14ac:dyDescent="0.25">
      <c r="J89" s="49"/>
      <c r="K89" s="83"/>
      <c r="L89" s="83"/>
      <c r="M89" s="83"/>
      <c r="N89" s="83"/>
      <c r="O89" s="83"/>
      <c r="P89" s="83"/>
      <c r="Q89" s="83"/>
      <c r="R89" s="83"/>
      <c r="S89" s="83"/>
      <c r="Y89" s="83"/>
      <c r="Z89" s="83"/>
      <c r="AA89" s="83"/>
      <c r="AB89" s="83"/>
      <c r="AC89" s="83"/>
      <c r="AD89" s="83"/>
      <c r="AE89" s="83"/>
      <c r="AF89" s="83"/>
      <c r="AG89" s="83"/>
      <c r="AH89" s="83"/>
      <c r="AI89" s="83"/>
      <c r="AJ89" s="83"/>
      <c r="AK89" s="83"/>
      <c r="AL89" s="83"/>
    </row>
    <row r="90" spans="10:38" x14ac:dyDescent="0.25">
      <c r="J90" s="49"/>
      <c r="K90" s="83"/>
      <c r="L90" s="83"/>
      <c r="M90" s="83"/>
      <c r="N90" s="83"/>
      <c r="O90" s="83"/>
      <c r="P90" s="83"/>
      <c r="Q90" s="83"/>
      <c r="R90" s="83"/>
      <c r="S90" s="83"/>
      <c r="Y90" s="83"/>
      <c r="Z90" s="83"/>
      <c r="AA90" s="83"/>
      <c r="AB90" s="83"/>
      <c r="AC90" s="83"/>
      <c r="AD90" s="83"/>
      <c r="AE90" s="83"/>
      <c r="AF90" s="83"/>
      <c r="AG90" s="83"/>
      <c r="AH90" s="83"/>
      <c r="AI90" s="83"/>
      <c r="AJ90" s="83"/>
      <c r="AK90" s="83"/>
      <c r="AL90" s="83"/>
    </row>
    <row r="91" spans="10:38" x14ac:dyDescent="0.25">
      <c r="J91" s="49"/>
      <c r="K91" s="83"/>
      <c r="L91" s="83"/>
      <c r="M91" s="83"/>
      <c r="N91" s="83"/>
      <c r="O91" s="83"/>
      <c r="P91" s="83"/>
      <c r="Q91" s="83"/>
      <c r="R91" s="83"/>
      <c r="S91" s="83"/>
      <c r="Y91" s="83"/>
      <c r="Z91" s="83"/>
      <c r="AA91" s="83"/>
      <c r="AB91" s="83"/>
      <c r="AC91" s="83"/>
      <c r="AD91" s="83"/>
      <c r="AE91" s="83"/>
      <c r="AF91" s="83"/>
      <c r="AG91" s="83"/>
      <c r="AH91" s="83"/>
      <c r="AI91" s="83"/>
      <c r="AJ91" s="83"/>
      <c r="AK91" s="83"/>
      <c r="AL91" s="83"/>
    </row>
    <row r="92" spans="10:38" x14ac:dyDescent="0.25">
      <c r="J92" s="49"/>
      <c r="K92" s="83"/>
      <c r="L92" s="83"/>
      <c r="M92" s="83"/>
      <c r="N92" s="83"/>
      <c r="O92" s="83"/>
      <c r="P92" s="83"/>
      <c r="Q92" s="83"/>
      <c r="R92" s="83"/>
      <c r="S92" s="83"/>
      <c r="Y92" s="83"/>
      <c r="Z92" s="83"/>
      <c r="AA92" s="83"/>
      <c r="AB92" s="83"/>
      <c r="AC92" s="83"/>
      <c r="AD92" s="83"/>
      <c r="AE92" s="83"/>
      <c r="AF92" s="83"/>
      <c r="AG92" s="83"/>
      <c r="AH92" s="83"/>
      <c r="AI92" s="83"/>
      <c r="AJ92" s="83"/>
      <c r="AK92" s="83"/>
      <c r="AL92" s="83"/>
    </row>
    <row r="93" spans="10:38" x14ac:dyDescent="0.25">
      <c r="J93" s="49"/>
      <c r="K93" s="83"/>
      <c r="L93" s="83"/>
      <c r="M93" s="83"/>
      <c r="N93" s="83"/>
      <c r="O93" s="83"/>
      <c r="P93" s="83"/>
      <c r="Q93" s="83"/>
      <c r="R93" s="83"/>
      <c r="S93" s="83"/>
      <c r="Y93" s="83"/>
      <c r="Z93" s="83"/>
      <c r="AA93" s="83"/>
      <c r="AB93" s="83"/>
      <c r="AC93" s="83"/>
      <c r="AD93" s="83"/>
      <c r="AE93" s="83"/>
      <c r="AF93" s="83"/>
      <c r="AG93" s="83"/>
      <c r="AH93" s="83"/>
      <c r="AI93" s="83"/>
      <c r="AJ93" s="83"/>
      <c r="AK93" s="83"/>
      <c r="AL93" s="83"/>
    </row>
    <row r="94" spans="10:38" x14ac:dyDescent="0.25">
      <c r="J94" s="49"/>
      <c r="K94" s="83"/>
      <c r="L94" s="83"/>
      <c r="M94" s="83"/>
      <c r="N94" s="83"/>
      <c r="O94" s="83"/>
      <c r="P94" s="83"/>
      <c r="Q94" s="83"/>
      <c r="R94" s="83"/>
      <c r="S94" s="83"/>
      <c r="Y94" s="83"/>
      <c r="Z94" s="83"/>
      <c r="AA94" s="83"/>
      <c r="AB94" s="83"/>
      <c r="AC94" s="83"/>
      <c r="AD94" s="83"/>
      <c r="AE94" s="83"/>
      <c r="AF94" s="83"/>
      <c r="AG94" s="83"/>
      <c r="AH94" s="83"/>
      <c r="AI94" s="83"/>
      <c r="AJ94" s="83"/>
      <c r="AK94" s="83"/>
      <c r="AL94" s="83"/>
    </row>
    <row r="95" spans="10:38" x14ac:dyDescent="0.25">
      <c r="J95" s="49"/>
      <c r="K95" s="83"/>
      <c r="L95" s="83"/>
      <c r="M95" s="83"/>
      <c r="N95" s="83"/>
      <c r="O95" s="83"/>
      <c r="P95" s="83"/>
      <c r="Q95" s="83"/>
      <c r="R95" s="83"/>
      <c r="S95" s="83"/>
      <c r="Y95" s="83"/>
      <c r="Z95" s="83"/>
      <c r="AA95" s="83"/>
      <c r="AB95" s="83"/>
      <c r="AC95" s="83"/>
      <c r="AD95" s="83"/>
      <c r="AE95" s="83"/>
      <c r="AF95" s="83"/>
      <c r="AG95" s="83"/>
      <c r="AH95" s="83"/>
      <c r="AI95" s="83"/>
      <c r="AJ95" s="83"/>
      <c r="AK95" s="83"/>
      <c r="AL95" s="83"/>
    </row>
    <row r="96" spans="10:38" x14ac:dyDescent="0.25">
      <c r="J96" s="49"/>
      <c r="K96" s="83"/>
      <c r="L96" s="83"/>
      <c r="M96" s="83"/>
      <c r="N96" s="83"/>
      <c r="O96" s="83"/>
      <c r="P96" s="83"/>
      <c r="Q96" s="83"/>
      <c r="R96" s="83"/>
      <c r="S96" s="83"/>
      <c r="Y96" s="83"/>
      <c r="Z96" s="83"/>
      <c r="AA96" s="83"/>
      <c r="AB96" s="83"/>
      <c r="AC96" s="83"/>
      <c r="AD96" s="83"/>
      <c r="AE96" s="83"/>
      <c r="AF96" s="83"/>
      <c r="AG96" s="83"/>
      <c r="AH96" s="83"/>
      <c r="AI96" s="83"/>
      <c r="AJ96" s="83"/>
      <c r="AK96" s="83"/>
      <c r="AL96" s="83"/>
    </row>
    <row r="97" spans="10:38" x14ac:dyDescent="0.25">
      <c r="J97" s="49"/>
      <c r="K97" s="83"/>
      <c r="L97" s="83"/>
      <c r="M97" s="83"/>
      <c r="N97" s="83"/>
      <c r="O97" s="83"/>
      <c r="P97" s="83"/>
      <c r="Q97" s="83"/>
      <c r="R97" s="83"/>
      <c r="S97" s="83"/>
      <c r="Y97" s="83"/>
      <c r="Z97" s="83"/>
      <c r="AA97" s="83"/>
      <c r="AB97" s="83"/>
      <c r="AC97" s="83"/>
      <c r="AD97" s="83"/>
      <c r="AE97" s="83"/>
      <c r="AF97" s="83"/>
      <c r="AG97" s="83"/>
      <c r="AH97" s="83"/>
      <c r="AI97" s="83"/>
      <c r="AJ97" s="83"/>
      <c r="AK97" s="83"/>
      <c r="AL97" s="83"/>
    </row>
    <row r="98" spans="10:38" x14ac:dyDescent="0.25">
      <c r="J98" s="49"/>
      <c r="K98" s="83"/>
      <c r="L98" s="83"/>
      <c r="M98" s="83"/>
      <c r="N98" s="83"/>
      <c r="O98" s="83"/>
      <c r="P98" s="83"/>
      <c r="Q98" s="83"/>
      <c r="R98" s="83"/>
      <c r="S98" s="83"/>
      <c r="Y98" s="83"/>
      <c r="Z98" s="83"/>
      <c r="AA98" s="83"/>
      <c r="AB98" s="83"/>
      <c r="AC98" s="83"/>
      <c r="AD98" s="83"/>
      <c r="AE98" s="83"/>
      <c r="AF98" s="83"/>
      <c r="AG98" s="83"/>
      <c r="AH98" s="83"/>
      <c r="AI98" s="83"/>
      <c r="AJ98" s="83"/>
      <c r="AK98" s="83"/>
      <c r="AL98" s="83"/>
    </row>
    <row r="99" spans="10:38" x14ac:dyDescent="0.25">
      <c r="J99" s="49"/>
      <c r="K99" s="83"/>
      <c r="L99" s="83"/>
      <c r="M99" s="83"/>
      <c r="N99" s="83"/>
      <c r="O99" s="83"/>
      <c r="P99" s="83"/>
      <c r="Q99" s="83"/>
      <c r="R99" s="83"/>
      <c r="S99" s="83"/>
      <c r="Y99" s="83"/>
      <c r="Z99" s="83"/>
      <c r="AA99" s="83"/>
      <c r="AB99" s="83"/>
      <c r="AC99" s="83"/>
      <c r="AD99" s="83"/>
      <c r="AE99" s="83"/>
      <c r="AF99" s="83"/>
      <c r="AG99" s="83"/>
      <c r="AH99" s="83"/>
      <c r="AI99" s="83"/>
      <c r="AJ99" s="83"/>
      <c r="AK99" s="83"/>
      <c r="AL99" s="83"/>
    </row>
    <row r="100" spans="10:38" x14ac:dyDescent="0.25">
      <c r="J100" s="49"/>
      <c r="K100" s="83"/>
      <c r="L100" s="83"/>
      <c r="M100" s="83"/>
      <c r="N100" s="83"/>
      <c r="O100" s="83"/>
      <c r="P100" s="83"/>
      <c r="Q100" s="83"/>
      <c r="R100" s="83"/>
      <c r="S100" s="83"/>
      <c r="Y100" s="83"/>
      <c r="Z100" s="83"/>
      <c r="AA100" s="83"/>
      <c r="AB100" s="83"/>
      <c r="AC100" s="83"/>
      <c r="AD100" s="83"/>
      <c r="AE100" s="83"/>
      <c r="AF100" s="83"/>
      <c r="AG100" s="83"/>
      <c r="AH100" s="83"/>
      <c r="AI100" s="83"/>
      <c r="AJ100" s="83"/>
      <c r="AK100" s="83"/>
      <c r="AL100" s="83"/>
    </row>
    <row r="101" spans="10:38" x14ac:dyDescent="0.25">
      <c r="J101" s="49"/>
      <c r="K101" s="83"/>
      <c r="L101" s="83"/>
      <c r="M101" s="83"/>
      <c r="N101" s="83"/>
      <c r="O101" s="83"/>
      <c r="P101" s="83"/>
      <c r="Q101" s="83"/>
      <c r="R101" s="83"/>
      <c r="S101" s="83"/>
      <c r="Y101" s="83"/>
      <c r="Z101" s="83"/>
      <c r="AA101" s="83"/>
      <c r="AB101" s="83"/>
      <c r="AC101" s="83"/>
      <c r="AD101" s="83"/>
      <c r="AE101" s="83"/>
      <c r="AF101" s="83"/>
      <c r="AG101" s="83"/>
      <c r="AH101" s="83"/>
      <c r="AI101" s="83"/>
      <c r="AJ101" s="83"/>
      <c r="AK101" s="83"/>
      <c r="AL101" s="83"/>
    </row>
    <row r="102" spans="10:38" x14ac:dyDescent="0.25">
      <c r="J102" s="49"/>
      <c r="K102" s="83"/>
      <c r="L102" s="83"/>
      <c r="M102" s="83"/>
      <c r="N102" s="83"/>
      <c r="O102" s="83"/>
      <c r="P102" s="83"/>
      <c r="Q102" s="83"/>
      <c r="R102" s="83"/>
      <c r="S102" s="83"/>
      <c r="Y102" s="83"/>
      <c r="Z102" s="83"/>
      <c r="AA102" s="83"/>
      <c r="AB102" s="83"/>
      <c r="AC102" s="83"/>
      <c r="AD102" s="83"/>
      <c r="AE102" s="83"/>
      <c r="AF102" s="83"/>
      <c r="AG102" s="83"/>
      <c r="AH102" s="83"/>
      <c r="AI102" s="83"/>
      <c r="AJ102" s="83"/>
      <c r="AK102" s="83"/>
      <c r="AL102" s="83"/>
    </row>
    <row r="103" spans="10:38" x14ac:dyDescent="0.25">
      <c r="J103" s="49"/>
      <c r="K103" s="83"/>
      <c r="L103" s="83"/>
      <c r="M103" s="83"/>
      <c r="N103" s="83"/>
      <c r="O103" s="83"/>
      <c r="P103" s="83"/>
      <c r="Q103" s="83"/>
      <c r="R103" s="83"/>
      <c r="S103" s="83"/>
      <c r="Y103" s="83"/>
      <c r="Z103" s="83"/>
      <c r="AA103" s="83"/>
      <c r="AB103" s="83"/>
      <c r="AC103" s="83"/>
      <c r="AD103" s="83"/>
      <c r="AE103" s="83"/>
      <c r="AF103" s="83"/>
      <c r="AG103" s="83"/>
      <c r="AH103" s="83"/>
      <c r="AI103" s="83"/>
      <c r="AJ103" s="83"/>
      <c r="AK103" s="83"/>
      <c r="AL103" s="83"/>
    </row>
    <row r="104" spans="10:38" x14ac:dyDescent="0.25">
      <c r="J104" s="49"/>
      <c r="K104" s="83"/>
      <c r="L104" s="83"/>
      <c r="M104" s="83"/>
      <c r="N104" s="83"/>
      <c r="O104" s="83"/>
      <c r="P104" s="83"/>
      <c r="Q104" s="83"/>
      <c r="R104" s="83"/>
      <c r="S104" s="83"/>
      <c r="Y104" s="83"/>
      <c r="Z104" s="83"/>
      <c r="AA104" s="83"/>
      <c r="AB104" s="83"/>
      <c r="AC104" s="83"/>
      <c r="AD104" s="83"/>
      <c r="AE104" s="83"/>
      <c r="AF104" s="83"/>
      <c r="AG104" s="83"/>
      <c r="AH104" s="83"/>
      <c r="AI104" s="83"/>
      <c r="AJ104" s="83"/>
      <c r="AK104" s="83"/>
      <c r="AL104" s="83"/>
    </row>
    <row r="105" spans="10:38" x14ac:dyDescent="0.25">
      <c r="J105" s="49"/>
      <c r="K105" s="83"/>
      <c r="L105" s="83"/>
      <c r="M105" s="83"/>
      <c r="N105" s="83"/>
      <c r="O105" s="83"/>
      <c r="P105" s="83"/>
      <c r="Q105" s="83"/>
      <c r="R105" s="83"/>
      <c r="S105" s="83"/>
      <c r="Y105" s="83"/>
      <c r="Z105" s="83"/>
      <c r="AA105" s="83"/>
      <c r="AB105" s="83"/>
      <c r="AC105" s="83"/>
      <c r="AD105" s="83"/>
      <c r="AE105" s="83"/>
      <c r="AF105" s="83"/>
      <c r="AG105" s="83"/>
      <c r="AH105" s="83"/>
      <c r="AI105" s="83"/>
      <c r="AJ105" s="83"/>
      <c r="AK105" s="83"/>
      <c r="AL105" s="83"/>
    </row>
    <row r="106" spans="10:38" x14ac:dyDescent="0.25">
      <c r="J106" s="49"/>
      <c r="K106" s="83"/>
      <c r="L106" s="83"/>
      <c r="M106" s="83"/>
      <c r="N106" s="83"/>
      <c r="O106" s="83"/>
      <c r="P106" s="83"/>
      <c r="Q106" s="83"/>
      <c r="R106" s="83"/>
      <c r="S106" s="83"/>
      <c r="Y106" s="83"/>
      <c r="Z106" s="83"/>
      <c r="AA106" s="83"/>
      <c r="AB106" s="83"/>
      <c r="AC106" s="83"/>
      <c r="AD106" s="83"/>
      <c r="AE106" s="83"/>
      <c r="AF106" s="83"/>
      <c r="AG106" s="83"/>
      <c r="AH106" s="83"/>
      <c r="AI106" s="83"/>
      <c r="AJ106" s="83"/>
      <c r="AK106" s="83"/>
      <c r="AL106" s="83"/>
    </row>
    <row r="107" spans="10:38" x14ac:dyDescent="0.25">
      <c r="J107" s="49"/>
      <c r="K107" s="83"/>
      <c r="L107" s="83"/>
      <c r="M107" s="83"/>
      <c r="N107" s="83"/>
      <c r="O107" s="83"/>
      <c r="P107" s="83"/>
      <c r="Q107" s="83"/>
      <c r="R107" s="83"/>
      <c r="S107" s="83"/>
      <c r="Y107" s="83"/>
      <c r="Z107" s="83"/>
      <c r="AA107" s="83"/>
      <c r="AB107" s="83"/>
      <c r="AC107" s="83"/>
      <c r="AD107" s="83"/>
      <c r="AE107" s="83"/>
      <c r="AF107" s="83"/>
      <c r="AG107" s="83"/>
      <c r="AH107" s="83"/>
      <c r="AI107" s="83"/>
      <c r="AJ107" s="83"/>
      <c r="AK107" s="83"/>
      <c r="AL107" s="83"/>
    </row>
    <row r="108" spans="10:38" x14ac:dyDescent="0.25">
      <c r="J108" s="49"/>
      <c r="K108" s="83"/>
      <c r="L108" s="83"/>
      <c r="M108" s="83"/>
      <c r="N108" s="83"/>
      <c r="O108" s="83"/>
      <c r="P108" s="83"/>
      <c r="Q108" s="83"/>
      <c r="R108" s="83"/>
      <c r="S108" s="83"/>
      <c r="Y108" s="83"/>
      <c r="Z108" s="83"/>
      <c r="AA108" s="83"/>
      <c r="AB108" s="83"/>
      <c r="AC108" s="83"/>
      <c r="AD108" s="83"/>
      <c r="AE108" s="83"/>
      <c r="AF108" s="83"/>
      <c r="AG108" s="83"/>
      <c r="AH108" s="83"/>
      <c r="AI108" s="83"/>
      <c r="AJ108" s="83"/>
      <c r="AK108" s="83"/>
      <c r="AL108" s="83"/>
    </row>
    <row r="109" spans="10:38" x14ac:dyDescent="0.25">
      <c r="J109" s="49"/>
      <c r="K109" s="83"/>
      <c r="L109" s="83"/>
      <c r="M109" s="83"/>
      <c r="N109" s="83"/>
      <c r="O109" s="83"/>
      <c r="P109" s="83"/>
      <c r="Q109" s="83"/>
      <c r="R109" s="83"/>
      <c r="S109" s="83"/>
      <c r="Y109" s="83"/>
      <c r="Z109" s="83"/>
      <c r="AA109" s="83"/>
      <c r="AB109" s="83"/>
      <c r="AC109" s="83"/>
      <c r="AD109" s="83"/>
      <c r="AE109" s="83"/>
      <c r="AF109" s="83"/>
      <c r="AG109" s="83"/>
      <c r="AH109" s="83"/>
      <c r="AI109" s="83"/>
      <c r="AJ109" s="83"/>
      <c r="AK109" s="83"/>
      <c r="AL109" s="83"/>
    </row>
    <row r="110" spans="10:38" x14ac:dyDescent="0.25">
      <c r="J110" s="49"/>
      <c r="K110" s="83"/>
      <c r="L110" s="83"/>
      <c r="M110" s="83"/>
      <c r="N110" s="83"/>
      <c r="O110" s="83"/>
      <c r="P110" s="83"/>
      <c r="Q110" s="83"/>
      <c r="R110" s="83"/>
      <c r="S110" s="83"/>
      <c r="Y110" s="83"/>
      <c r="Z110" s="83"/>
      <c r="AA110" s="83"/>
      <c r="AB110" s="83"/>
      <c r="AC110" s="83"/>
      <c r="AD110" s="83"/>
      <c r="AE110" s="83"/>
      <c r="AF110" s="83"/>
      <c r="AG110" s="83"/>
      <c r="AH110" s="83"/>
      <c r="AI110" s="83"/>
      <c r="AJ110" s="83"/>
      <c r="AK110" s="83"/>
      <c r="AL110" s="83"/>
    </row>
    <row r="111" spans="10:38" x14ac:dyDescent="0.25">
      <c r="J111" s="49"/>
      <c r="K111" s="83"/>
      <c r="L111" s="83"/>
      <c r="M111" s="83"/>
      <c r="N111" s="83"/>
      <c r="O111" s="83"/>
      <c r="P111" s="83"/>
      <c r="Q111" s="83"/>
      <c r="R111" s="83"/>
      <c r="S111" s="83"/>
      <c r="Y111" s="83"/>
      <c r="Z111" s="83"/>
      <c r="AA111" s="83"/>
      <c r="AB111" s="83"/>
      <c r="AC111" s="83"/>
      <c r="AD111" s="83"/>
      <c r="AE111" s="83"/>
      <c r="AF111" s="83"/>
      <c r="AG111" s="83"/>
      <c r="AH111" s="83"/>
      <c r="AI111" s="83"/>
      <c r="AJ111" s="83"/>
      <c r="AK111" s="83"/>
      <c r="AL111" s="83"/>
    </row>
    <row r="112" spans="10:38" x14ac:dyDescent="0.25">
      <c r="J112" s="49"/>
      <c r="K112" s="83"/>
      <c r="L112" s="83"/>
      <c r="M112" s="83"/>
      <c r="N112" s="83"/>
      <c r="O112" s="83"/>
      <c r="P112" s="83"/>
      <c r="Q112" s="83"/>
      <c r="R112" s="83"/>
      <c r="S112" s="83"/>
      <c r="Y112" s="83"/>
      <c r="Z112" s="83"/>
      <c r="AA112" s="83"/>
      <c r="AB112" s="83"/>
      <c r="AC112" s="83"/>
      <c r="AD112" s="83"/>
      <c r="AE112" s="83"/>
      <c r="AF112" s="83"/>
      <c r="AG112" s="83"/>
      <c r="AH112" s="83"/>
      <c r="AI112" s="83"/>
      <c r="AJ112" s="83"/>
      <c r="AK112" s="83"/>
      <c r="AL112" s="83"/>
    </row>
    <row r="113" spans="10:38" x14ac:dyDescent="0.25">
      <c r="J113" s="49"/>
      <c r="K113" s="83"/>
      <c r="L113" s="83"/>
      <c r="M113" s="83"/>
      <c r="N113" s="83"/>
      <c r="O113" s="83"/>
      <c r="P113" s="83"/>
      <c r="Q113" s="83"/>
      <c r="R113" s="83"/>
      <c r="S113" s="83"/>
      <c r="Y113" s="83"/>
      <c r="Z113" s="83"/>
      <c r="AA113" s="83"/>
      <c r="AB113" s="83"/>
      <c r="AC113" s="83"/>
      <c r="AD113" s="83"/>
      <c r="AE113" s="83"/>
      <c r="AF113" s="83"/>
      <c r="AG113" s="83"/>
      <c r="AH113" s="83"/>
      <c r="AI113" s="83"/>
      <c r="AJ113" s="83"/>
      <c r="AK113" s="83"/>
      <c r="AL113" s="83"/>
    </row>
    <row r="114" spans="10:38" x14ac:dyDescent="0.25">
      <c r="J114" s="49"/>
      <c r="K114" s="83"/>
      <c r="L114" s="83"/>
      <c r="M114" s="83"/>
      <c r="N114" s="83"/>
      <c r="O114" s="83"/>
      <c r="P114" s="83"/>
      <c r="Q114" s="83"/>
      <c r="R114" s="83"/>
      <c r="S114" s="83"/>
      <c r="Y114" s="83"/>
      <c r="Z114" s="83"/>
      <c r="AA114" s="83"/>
      <c r="AB114" s="83"/>
      <c r="AC114" s="83"/>
      <c r="AD114" s="83"/>
      <c r="AE114" s="83"/>
      <c r="AF114" s="83"/>
      <c r="AG114" s="83"/>
      <c r="AH114" s="83"/>
      <c r="AI114" s="83"/>
      <c r="AJ114" s="83"/>
      <c r="AK114" s="83"/>
      <c r="AL114" s="83"/>
    </row>
    <row r="115" spans="10:38" x14ac:dyDescent="0.25">
      <c r="J115" s="49"/>
      <c r="K115" s="83"/>
      <c r="L115" s="83"/>
      <c r="M115" s="83"/>
      <c r="N115" s="83"/>
      <c r="O115" s="83"/>
      <c r="P115" s="83"/>
      <c r="Q115" s="83"/>
      <c r="R115" s="83"/>
      <c r="S115" s="83"/>
      <c r="Y115" s="83"/>
      <c r="Z115" s="83"/>
      <c r="AA115" s="83"/>
      <c r="AB115" s="83"/>
      <c r="AC115" s="83"/>
      <c r="AD115" s="83"/>
      <c r="AE115" s="83"/>
      <c r="AF115" s="83"/>
      <c r="AG115" s="83"/>
      <c r="AH115" s="83"/>
      <c r="AI115" s="83"/>
      <c r="AJ115" s="83"/>
      <c r="AK115" s="83"/>
      <c r="AL115" s="83"/>
    </row>
    <row r="116" spans="10:38" x14ac:dyDescent="0.25">
      <c r="J116" s="49"/>
      <c r="K116" s="83"/>
      <c r="L116" s="83"/>
      <c r="M116" s="83"/>
      <c r="N116" s="83"/>
      <c r="O116" s="83"/>
      <c r="P116" s="83"/>
      <c r="Q116" s="83"/>
      <c r="R116" s="83"/>
      <c r="S116" s="83"/>
      <c r="Y116" s="83"/>
      <c r="Z116" s="83"/>
      <c r="AA116" s="83"/>
      <c r="AB116" s="83"/>
      <c r="AC116" s="83"/>
      <c r="AD116" s="83"/>
      <c r="AE116" s="83"/>
      <c r="AF116" s="83"/>
      <c r="AG116" s="83"/>
      <c r="AH116" s="83"/>
      <c r="AI116" s="83"/>
      <c r="AJ116" s="83"/>
      <c r="AK116" s="83"/>
      <c r="AL116" s="83"/>
    </row>
    <row r="117" spans="10:38" x14ac:dyDescent="0.25">
      <c r="J117" s="49"/>
      <c r="K117" s="83"/>
      <c r="L117" s="83"/>
      <c r="M117" s="83"/>
      <c r="N117" s="83"/>
      <c r="O117" s="83"/>
      <c r="P117" s="83"/>
      <c r="Q117" s="83"/>
      <c r="R117" s="83"/>
      <c r="S117" s="83"/>
      <c r="Y117" s="83"/>
      <c r="Z117" s="83"/>
      <c r="AA117" s="83"/>
      <c r="AB117" s="83"/>
      <c r="AC117" s="83"/>
      <c r="AD117" s="83"/>
      <c r="AE117" s="83"/>
      <c r="AF117" s="83"/>
      <c r="AG117" s="83"/>
      <c r="AH117" s="83"/>
      <c r="AI117" s="83"/>
      <c r="AJ117" s="83"/>
      <c r="AK117" s="83"/>
      <c r="AL117" s="83"/>
    </row>
    <row r="118" spans="10:38" x14ac:dyDescent="0.25">
      <c r="J118" s="49"/>
      <c r="K118" s="83"/>
      <c r="L118" s="83"/>
      <c r="M118" s="83"/>
      <c r="N118" s="83"/>
      <c r="O118" s="83"/>
      <c r="P118" s="83"/>
      <c r="Q118" s="83"/>
      <c r="R118" s="83"/>
      <c r="S118" s="83"/>
      <c r="Y118" s="83"/>
      <c r="Z118" s="83"/>
      <c r="AA118" s="83"/>
      <c r="AB118" s="83"/>
      <c r="AC118" s="83"/>
      <c r="AD118" s="83"/>
      <c r="AE118" s="83"/>
      <c r="AF118" s="83"/>
      <c r="AG118" s="83"/>
      <c r="AH118" s="83"/>
      <c r="AI118" s="83"/>
      <c r="AJ118" s="83"/>
      <c r="AK118" s="83"/>
      <c r="AL118" s="83"/>
    </row>
    <row r="119" spans="10:38" x14ac:dyDescent="0.25">
      <c r="J119" s="49"/>
      <c r="K119" s="83"/>
      <c r="L119" s="83"/>
      <c r="M119" s="83"/>
      <c r="N119" s="83"/>
      <c r="O119" s="83"/>
      <c r="P119" s="83"/>
      <c r="Q119" s="83"/>
      <c r="R119" s="83"/>
      <c r="S119" s="83"/>
      <c r="Y119" s="83"/>
      <c r="Z119" s="83"/>
      <c r="AA119" s="83"/>
      <c r="AB119" s="83"/>
      <c r="AC119" s="83"/>
      <c r="AD119" s="83"/>
      <c r="AE119" s="83"/>
      <c r="AF119" s="83"/>
      <c r="AG119" s="83"/>
      <c r="AH119" s="83"/>
      <c r="AI119" s="83"/>
      <c r="AJ119" s="83"/>
      <c r="AK119" s="83"/>
      <c r="AL119" s="83"/>
    </row>
    <row r="120" spans="10:38" x14ac:dyDescent="0.25">
      <c r="J120" s="49"/>
      <c r="K120" s="83"/>
      <c r="L120" s="83"/>
      <c r="M120" s="83"/>
      <c r="N120" s="83"/>
      <c r="O120" s="83"/>
      <c r="P120" s="83"/>
      <c r="Q120" s="83"/>
      <c r="R120" s="83"/>
      <c r="S120" s="83"/>
      <c r="Y120" s="83"/>
      <c r="Z120" s="83"/>
      <c r="AA120" s="83"/>
      <c r="AB120" s="83"/>
      <c r="AC120" s="83"/>
      <c r="AD120" s="83"/>
      <c r="AE120" s="83"/>
      <c r="AF120" s="83"/>
      <c r="AG120" s="83"/>
      <c r="AH120" s="83"/>
      <c r="AI120" s="83"/>
      <c r="AJ120" s="83"/>
      <c r="AK120" s="83"/>
      <c r="AL120" s="83"/>
    </row>
    <row r="121" spans="10:38" x14ac:dyDescent="0.25">
      <c r="J121" s="49"/>
      <c r="K121" s="83"/>
      <c r="L121" s="83"/>
      <c r="M121" s="83"/>
      <c r="N121" s="83"/>
      <c r="O121" s="83"/>
      <c r="P121" s="83"/>
      <c r="Q121" s="83"/>
      <c r="R121" s="83"/>
      <c r="S121" s="83"/>
      <c r="Y121" s="83"/>
      <c r="Z121" s="83"/>
      <c r="AA121" s="83"/>
      <c r="AB121" s="83"/>
      <c r="AC121" s="83"/>
      <c r="AD121" s="83"/>
      <c r="AE121" s="83"/>
      <c r="AF121" s="83"/>
      <c r="AG121" s="83"/>
      <c r="AH121" s="83"/>
      <c r="AI121" s="83"/>
      <c r="AJ121" s="83"/>
      <c r="AK121" s="83"/>
      <c r="AL121" s="83"/>
    </row>
    <row r="122" spans="10:38" x14ac:dyDescent="0.25">
      <c r="J122" s="49"/>
      <c r="K122" s="83"/>
      <c r="L122" s="83"/>
      <c r="M122" s="83"/>
      <c r="N122" s="83"/>
      <c r="O122" s="83"/>
      <c r="P122" s="83"/>
      <c r="Q122" s="83"/>
      <c r="R122" s="83"/>
      <c r="S122" s="83"/>
      <c r="Y122" s="83"/>
      <c r="Z122" s="83"/>
      <c r="AA122" s="83"/>
      <c r="AB122" s="83"/>
      <c r="AC122" s="83"/>
      <c r="AD122" s="83"/>
      <c r="AE122" s="83"/>
      <c r="AF122" s="83"/>
      <c r="AG122" s="83"/>
      <c r="AH122" s="83"/>
      <c r="AI122" s="83"/>
      <c r="AJ122" s="83"/>
      <c r="AK122" s="83"/>
      <c r="AL122" s="83"/>
    </row>
    <row r="123" spans="10:38" x14ac:dyDescent="0.25">
      <c r="J123" s="49"/>
      <c r="K123" s="83"/>
      <c r="L123" s="83"/>
      <c r="M123" s="83"/>
      <c r="N123" s="83"/>
      <c r="O123" s="83"/>
      <c r="P123" s="83"/>
      <c r="Q123" s="83"/>
      <c r="R123" s="83"/>
      <c r="S123" s="83"/>
      <c r="Y123" s="83"/>
      <c r="Z123" s="83"/>
      <c r="AA123" s="83"/>
      <c r="AB123" s="83"/>
      <c r="AC123" s="83"/>
      <c r="AD123" s="83"/>
      <c r="AE123" s="83"/>
      <c r="AF123" s="83"/>
      <c r="AG123" s="83"/>
      <c r="AH123" s="83"/>
    </row>
    <row r="124" spans="10:38" x14ac:dyDescent="0.25">
      <c r="J124" s="49"/>
      <c r="K124" s="83"/>
      <c r="L124" s="83"/>
      <c r="M124" s="83"/>
      <c r="N124" s="83"/>
      <c r="O124" s="83"/>
      <c r="P124" s="83"/>
      <c r="Q124" s="83"/>
      <c r="R124" s="83"/>
      <c r="S124" s="83"/>
      <c r="Y124" s="83"/>
      <c r="Z124" s="83"/>
      <c r="AA124" s="83"/>
      <c r="AB124" s="83"/>
      <c r="AC124" s="83"/>
      <c r="AD124" s="83"/>
      <c r="AE124" s="83"/>
      <c r="AF124" s="83"/>
      <c r="AG124" s="83"/>
      <c r="AH124" s="83"/>
    </row>
    <row r="125" spans="10:38" x14ac:dyDescent="0.25">
      <c r="J125" s="49"/>
      <c r="K125" s="83"/>
      <c r="L125" s="83"/>
      <c r="M125" s="83"/>
      <c r="N125" s="83"/>
      <c r="O125" s="83"/>
      <c r="P125" s="83"/>
      <c r="Q125" s="83"/>
      <c r="R125" s="83"/>
      <c r="S125" s="83"/>
      <c r="Y125" s="83"/>
      <c r="Z125" s="83"/>
      <c r="AA125" s="83"/>
      <c r="AB125" s="83"/>
      <c r="AC125" s="83"/>
      <c r="AD125" s="83"/>
      <c r="AE125" s="83"/>
      <c r="AF125" s="83"/>
      <c r="AG125" s="83"/>
      <c r="AH125" s="83"/>
    </row>
    <row r="126" spans="10:38" x14ac:dyDescent="0.25">
      <c r="J126" s="49"/>
      <c r="K126" s="83"/>
      <c r="L126" s="83"/>
      <c r="M126" s="83"/>
      <c r="N126" s="83"/>
      <c r="O126" s="83"/>
      <c r="P126" s="83"/>
      <c r="Q126" s="83"/>
      <c r="R126" s="83"/>
      <c r="S126" s="83"/>
      <c r="Y126" s="83"/>
      <c r="Z126" s="83"/>
      <c r="AA126" s="83"/>
      <c r="AB126" s="83"/>
      <c r="AC126" s="83"/>
      <c r="AD126" s="83"/>
      <c r="AE126" s="83"/>
      <c r="AF126" s="83"/>
      <c r="AG126" s="83"/>
      <c r="AH126" s="83"/>
    </row>
    <row r="127" spans="10:38" x14ac:dyDescent="0.25">
      <c r="J127" s="49"/>
      <c r="K127" s="83"/>
      <c r="L127" s="83"/>
      <c r="M127" s="83"/>
      <c r="N127" s="83"/>
      <c r="O127" s="83"/>
      <c r="P127" s="83"/>
      <c r="Q127" s="83"/>
      <c r="R127" s="83"/>
      <c r="S127" s="83"/>
      <c r="Y127" s="83"/>
      <c r="Z127" s="83"/>
      <c r="AA127" s="83"/>
      <c r="AB127" s="83"/>
      <c r="AC127" s="83"/>
      <c r="AD127" s="83"/>
      <c r="AE127" s="83"/>
      <c r="AF127" s="83"/>
      <c r="AG127" s="83"/>
      <c r="AH127" s="83"/>
    </row>
    <row r="128" spans="10:38" x14ac:dyDescent="0.25">
      <c r="J128" s="49"/>
      <c r="K128" s="83"/>
      <c r="L128" s="83"/>
      <c r="M128" s="83"/>
      <c r="N128" s="83"/>
      <c r="O128" s="83"/>
      <c r="P128" s="83"/>
      <c r="Q128" s="83"/>
      <c r="R128" s="83"/>
      <c r="S128" s="83"/>
      <c r="Y128" s="83"/>
      <c r="Z128" s="83"/>
      <c r="AA128" s="83"/>
      <c r="AB128" s="83"/>
      <c r="AC128" s="83"/>
      <c r="AD128" s="83"/>
      <c r="AE128" s="83"/>
      <c r="AF128" s="83"/>
      <c r="AG128" s="83"/>
      <c r="AH128" s="83"/>
    </row>
    <row r="129" spans="10:34" x14ac:dyDescent="0.25">
      <c r="J129" s="49"/>
      <c r="K129" s="83"/>
      <c r="L129" s="83"/>
      <c r="M129" s="83"/>
      <c r="N129" s="83"/>
      <c r="O129" s="83"/>
      <c r="P129" s="83"/>
      <c r="Q129" s="83"/>
      <c r="R129" s="83"/>
      <c r="S129" s="83"/>
      <c r="Y129" s="83"/>
      <c r="Z129" s="83"/>
      <c r="AA129" s="83"/>
      <c r="AB129" s="83"/>
      <c r="AC129" s="83"/>
      <c r="AD129" s="83"/>
      <c r="AE129" s="83"/>
      <c r="AF129" s="83"/>
      <c r="AG129" s="83"/>
      <c r="AH129" s="83"/>
    </row>
    <row r="130" spans="10:34" x14ac:dyDescent="0.25">
      <c r="J130" s="49"/>
      <c r="K130" s="83"/>
      <c r="L130" s="83"/>
      <c r="M130" s="83"/>
      <c r="N130" s="83"/>
      <c r="O130" s="83"/>
      <c r="P130" s="83"/>
      <c r="Q130" s="83"/>
      <c r="R130" s="83"/>
      <c r="S130" s="83"/>
      <c r="Y130" s="83"/>
      <c r="Z130" s="83"/>
      <c r="AA130" s="83"/>
      <c r="AB130" s="83"/>
      <c r="AC130" s="83"/>
      <c r="AD130" s="83"/>
      <c r="AE130" s="83"/>
      <c r="AF130" s="83"/>
      <c r="AG130" s="83"/>
      <c r="AH130" s="83"/>
    </row>
    <row r="131" spans="10:34" x14ac:dyDescent="0.25">
      <c r="J131" s="49"/>
      <c r="K131" s="83"/>
      <c r="L131" s="83"/>
      <c r="M131" s="83"/>
      <c r="N131" s="83"/>
      <c r="O131" s="83"/>
      <c r="P131" s="83"/>
      <c r="Q131" s="83"/>
      <c r="R131" s="83"/>
      <c r="S131" s="83"/>
      <c r="Y131" s="83"/>
      <c r="Z131" s="83"/>
      <c r="AA131" s="83"/>
      <c r="AB131" s="83"/>
      <c r="AC131" s="83"/>
      <c r="AD131" s="83"/>
      <c r="AE131" s="83"/>
      <c r="AF131" s="83"/>
      <c r="AG131" s="83"/>
      <c r="AH131" s="83"/>
    </row>
    <row r="132" spans="10:34" x14ac:dyDescent="0.25">
      <c r="J132" s="49"/>
      <c r="K132" s="83"/>
      <c r="L132" s="83"/>
      <c r="M132" s="83"/>
      <c r="N132" s="83"/>
      <c r="O132" s="83"/>
      <c r="P132" s="83"/>
      <c r="Q132" s="83"/>
      <c r="R132" s="83"/>
      <c r="S132" s="83"/>
      <c r="Y132" s="83"/>
      <c r="Z132" s="83"/>
      <c r="AA132" s="83"/>
      <c r="AB132" s="83"/>
      <c r="AC132" s="83"/>
      <c r="AD132" s="83"/>
      <c r="AE132" s="83"/>
      <c r="AF132" s="83"/>
      <c r="AG132" s="83"/>
      <c r="AH132" s="83"/>
    </row>
    <row r="133" spans="10:34" x14ac:dyDescent="0.25">
      <c r="J133" s="49"/>
      <c r="K133" s="83"/>
      <c r="L133" s="83"/>
      <c r="M133" s="83"/>
      <c r="N133" s="83"/>
      <c r="O133" s="83"/>
      <c r="P133" s="83"/>
      <c r="Q133" s="83"/>
      <c r="R133" s="83"/>
      <c r="S133" s="83"/>
      <c r="Y133" s="83"/>
      <c r="Z133" s="83"/>
      <c r="AA133" s="83"/>
      <c r="AB133" s="83"/>
      <c r="AC133" s="83"/>
      <c r="AD133" s="83"/>
      <c r="AE133" s="83"/>
      <c r="AF133" s="83"/>
      <c r="AG133" s="83"/>
      <c r="AH133" s="83"/>
    </row>
    <row r="134" spans="10:34" x14ac:dyDescent="0.25">
      <c r="J134" s="49"/>
      <c r="K134" s="83"/>
      <c r="L134" s="83"/>
      <c r="M134" s="83"/>
      <c r="N134" s="83"/>
      <c r="O134" s="83"/>
      <c r="P134" s="83"/>
      <c r="Q134" s="83"/>
      <c r="R134" s="83"/>
      <c r="S134" s="83"/>
      <c r="Y134" s="83"/>
      <c r="Z134" s="83"/>
      <c r="AA134" s="83"/>
      <c r="AB134" s="83"/>
      <c r="AC134" s="83"/>
      <c r="AD134" s="83"/>
      <c r="AE134" s="83"/>
      <c r="AF134" s="83"/>
      <c r="AG134" s="83"/>
      <c r="AH134" s="83"/>
    </row>
    <row r="135" spans="10:34" x14ac:dyDescent="0.25">
      <c r="J135" s="49"/>
      <c r="K135" s="83"/>
      <c r="L135" s="83"/>
      <c r="M135" s="83"/>
      <c r="N135" s="83"/>
      <c r="O135" s="83"/>
      <c r="P135" s="83"/>
      <c r="Q135" s="83"/>
      <c r="R135" s="83"/>
      <c r="S135" s="83"/>
      <c r="Y135" s="83"/>
      <c r="Z135" s="83"/>
      <c r="AA135" s="83"/>
      <c r="AB135" s="83"/>
      <c r="AC135" s="83"/>
      <c r="AD135" s="83"/>
      <c r="AE135" s="83"/>
      <c r="AF135" s="83"/>
      <c r="AG135" s="83"/>
      <c r="AH135" s="83"/>
    </row>
    <row r="136" spans="10:34" x14ac:dyDescent="0.25">
      <c r="J136" s="49"/>
      <c r="K136" s="83"/>
      <c r="L136" s="83"/>
      <c r="M136" s="83"/>
      <c r="N136" s="83"/>
      <c r="O136" s="83"/>
      <c r="P136" s="83"/>
      <c r="Q136" s="83"/>
      <c r="R136" s="83"/>
      <c r="S136" s="83"/>
      <c r="Y136" s="83"/>
      <c r="Z136" s="83"/>
      <c r="AA136" s="83"/>
      <c r="AB136" s="83"/>
      <c r="AC136" s="83"/>
      <c r="AD136" s="83"/>
      <c r="AE136" s="83"/>
      <c r="AF136" s="83"/>
      <c r="AG136" s="83"/>
      <c r="AH136" s="83"/>
    </row>
    <row r="137" spans="10:34" x14ac:dyDescent="0.25">
      <c r="J137" s="49"/>
      <c r="K137" s="83"/>
      <c r="L137" s="83"/>
      <c r="M137" s="83"/>
      <c r="N137" s="83"/>
      <c r="O137" s="83"/>
      <c r="P137" s="83"/>
      <c r="Q137" s="83"/>
      <c r="R137" s="83"/>
      <c r="S137" s="83"/>
      <c r="Y137" s="83"/>
      <c r="Z137" s="83"/>
      <c r="AA137" s="83"/>
      <c r="AB137" s="83"/>
      <c r="AC137" s="83"/>
      <c r="AD137" s="83"/>
      <c r="AE137" s="83"/>
      <c r="AF137" s="83"/>
      <c r="AG137" s="83"/>
      <c r="AH137" s="83"/>
    </row>
    <row r="138" spans="10:34" x14ac:dyDescent="0.25">
      <c r="J138" s="49"/>
      <c r="K138" s="83"/>
      <c r="L138" s="83"/>
      <c r="M138" s="83"/>
      <c r="N138" s="83"/>
      <c r="O138" s="83"/>
      <c r="P138" s="83"/>
      <c r="Q138" s="83"/>
      <c r="R138" s="83"/>
      <c r="S138" s="83"/>
      <c r="Y138" s="83"/>
      <c r="Z138" s="83"/>
      <c r="AA138" s="83"/>
      <c r="AB138" s="83"/>
      <c r="AC138" s="83"/>
      <c r="AD138" s="83"/>
      <c r="AE138" s="83"/>
      <c r="AF138" s="83"/>
      <c r="AG138" s="83"/>
      <c r="AH138" s="83"/>
    </row>
    <row r="139" spans="10:34" x14ac:dyDescent="0.25">
      <c r="J139" s="49"/>
      <c r="K139" s="83"/>
      <c r="L139" s="83"/>
      <c r="M139" s="83"/>
      <c r="N139" s="83"/>
      <c r="O139" s="83"/>
      <c r="P139" s="83"/>
      <c r="Q139" s="83"/>
      <c r="R139" s="83"/>
      <c r="S139" s="83"/>
      <c r="Y139" s="83"/>
      <c r="Z139" s="83"/>
      <c r="AA139" s="83"/>
      <c r="AB139" s="83"/>
      <c r="AC139" s="83"/>
      <c r="AD139" s="83"/>
      <c r="AE139" s="83"/>
      <c r="AF139" s="83"/>
      <c r="AG139" s="83"/>
      <c r="AH139" s="83"/>
    </row>
    <row r="140" spans="10:34" x14ac:dyDescent="0.25">
      <c r="J140" s="49"/>
      <c r="K140" s="83"/>
      <c r="L140" s="83"/>
      <c r="M140" s="83"/>
      <c r="N140" s="83"/>
      <c r="O140" s="83"/>
      <c r="P140" s="83"/>
      <c r="Q140" s="83"/>
      <c r="R140" s="83"/>
      <c r="S140" s="83"/>
      <c r="Y140" s="83"/>
      <c r="Z140" s="83"/>
      <c r="AA140" s="83"/>
      <c r="AB140" s="83"/>
      <c r="AC140" s="83"/>
      <c r="AD140" s="83"/>
      <c r="AE140" s="83"/>
      <c r="AF140" s="83"/>
      <c r="AG140" s="83"/>
      <c r="AH140" s="83"/>
    </row>
    <row r="141" spans="10:34" x14ac:dyDescent="0.25">
      <c r="J141" s="49"/>
      <c r="K141" s="83"/>
      <c r="L141" s="83"/>
      <c r="M141" s="83"/>
      <c r="N141" s="83"/>
      <c r="O141" s="83"/>
      <c r="P141" s="83"/>
      <c r="Q141" s="83"/>
      <c r="R141" s="83"/>
      <c r="S141" s="83"/>
      <c r="Y141" s="83"/>
      <c r="Z141" s="83"/>
      <c r="AA141" s="83"/>
      <c r="AB141" s="83"/>
      <c r="AC141" s="83"/>
      <c r="AD141" s="83"/>
      <c r="AE141" s="83"/>
      <c r="AF141" s="83"/>
      <c r="AG141" s="83"/>
      <c r="AH141" s="83"/>
    </row>
    <row r="142" spans="10:34" x14ac:dyDescent="0.25">
      <c r="J142" s="49"/>
      <c r="K142" s="83"/>
      <c r="L142" s="83"/>
      <c r="M142" s="83"/>
      <c r="N142" s="83"/>
      <c r="O142" s="83"/>
      <c r="P142" s="83"/>
      <c r="Q142" s="83"/>
      <c r="R142" s="83"/>
      <c r="S142" s="83"/>
      <c r="Y142" s="83"/>
      <c r="Z142" s="83"/>
      <c r="AA142" s="83"/>
      <c r="AB142" s="83"/>
      <c r="AC142" s="83"/>
      <c r="AD142" s="83"/>
      <c r="AE142" s="83"/>
      <c r="AF142" s="83"/>
      <c r="AG142" s="83"/>
      <c r="AH142" s="83"/>
    </row>
    <row r="143" spans="10:34" x14ac:dyDescent="0.25">
      <c r="J143" s="49"/>
      <c r="K143" s="83"/>
      <c r="L143" s="83"/>
      <c r="M143" s="83"/>
      <c r="N143" s="83"/>
      <c r="O143" s="83"/>
      <c r="P143" s="83"/>
      <c r="Q143" s="83"/>
      <c r="R143" s="83"/>
      <c r="S143" s="83"/>
      <c r="Y143" s="83"/>
      <c r="Z143" s="83"/>
      <c r="AA143" s="83"/>
      <c r="AB143" s="83"/>
      <c r="AC143" s="83"/>
      <c r="AD143" s="83"/>
      <c r="AE143" s="83"/>
      <c r="AF143" s="83"/>
      <c r="AG143" s="83"/>
      <c r="AH143" s="83"/>
    </row>
    <row r="144" spans="10:34" x14ac:dyDescent="0.25">
      <c r="J144" s="49"/>
      <c r="K144" s="83"/>
      <c r="L144" s="83"/>
      <c r="M144" s="83"/>
      <c r="N144" s="83"/>
      <c r="O144" s="83"/>
      <c r="P144" s="83"/>
      <c r="Q144" s="83"/>
      <c r="R144" s="83"/>
      <c r="S144" s="83"/>
      <c r="Y144" s="83"/>
      <c r="Z144" s="83"/>
      <c r="AA144" s="83"/>
      <c r="AB144" s="83"/>
      <c r="AC144" s="83"/>
      <c r="AD144" s="83"/>
      <c r="AE144" s="83"/>
      <c r="AF144" s="83"/>
      <c r="AG144" s="83"/>
      <c r="AH144" s="83"/>
    </row>
    <row r="145" spans="10:34" x14ac:dyDescent="0.25">
      <c r="J145" s="49"/>
      <c r="K145" s="83"/>
      <c r="L145" s="83"/>
      <c r="M145" s="83"/>
      <c r="N145" s="83"/>
      <c r="O145" s="83"/>
      <c r="P145" s="83"/>
      <c r="Q145" s="83"/>
      <c r="R145" s="83"/>
      <c r="S145" s="83"/>
      <c r="Y145" s="83"/>
      <c r="Z145" s="83"/>
      <c r="AA145" s="83"/>
      <c r="AB145" s="83"/>
      <c r="AC145" s="83"/>
      <c r="AD145" s="83"/>
      <c r="AE145" s="83"/>
      <c r="AF145" s="83"/>
      <c r="AG145" s="83"/>
      <c r="AH145" s="83"/>
    </row>
    <row r="146" spans="10:34" x14ac:dyDescent="0.25">
      <c r="J146" s="49"/>
      <c r="K146" s="83"/>
      <c r="L146" s="83"/>
      <c r="M146" s="83"/>
      <c r="N146" s="83"/>
      <c r="O146" s="83"/>
      <c r="P146" s="83"/>
      <c r="Q146" s="83"/>
      <c r="R146" s="83"/>
      <c r="S146" s="83"/>
      <c r="Y146" s="83"/>
      <c r="Z146" s="83"/>
      <c r="AA146" s="83"/>
      <c r="AB146" s="83"/>
      <c r="AC146" s="83"/>
      <c r="AD146" s="83"/>
      <c r="AE146" s="83"/>
      <c r="AF146" s="83"/>
      <c r="AG146" s="83"/>
      <c r="AH146" s="83"/>
    </row>
    <row r="147" spans="10:34" x14ac:dyDescent="0.25">
      <c r="J147" s="49"/>
      <c r="K147" s="83"/>
      <c r="L147" s="83"/>
      <c r="M147" s="83"/>
      <c r="N147" s="83"/>
      <c r="O147" s="83"/>
      <c r="P147" s="83"/>
      <c r="Q147" s="83"/>
      <c r="R147" s="83"/>
      <c r="S147" s="83"/>
      <c r="Y147" s="83"/>
      <c r="Z147" s="83"/>
      <c r="AA147" s="83"/>
      <c r="AB147" s="83"/>
      <c r="AC147" s="83"/>
      <c r="AD147" s="83"/>
      <c r="AE147" s="83"/>
      <c r="AF147" s="83"/>
      <c r="AG147" s="83"/>
      <c r="AH147" s="83"/>
    </row>
    <row r="148" spans="10:34" x14ac:dyDescent="0.25">
      <c r="J148" s="49"/>
      <c r="K148" s="83"/>
      <c r="L148" s="83"/>
      <c r="M148" s="83"/>
      <c r="N148" s="83"/>
      <c r="O148" s="83"/>
      <c r="P148" s="83"/>
      <c r="Q148" s="83"/>
      <c r="R148" s="83"/>
      <c r="S148" s="83"/>
      <c r="Y148" s="83"/>
      <c r="Z148" s="83"/>
      <c r="AA148" s="83"/>
      <c r="AB148" s="83"/>
      <c r="AC148" s="83"/>
      <c r="AD148" s="83"/>
      <c r="AE148" s="83"/>
      <c r="AF148" s="83"/>
      <c r="AG148" s="83"/>
      <c r="AH148" s="83"/>
    </row>
    <row r="149" spans="10:34" x14ac:dyDescent="0.25">
      <c r="J149" s="49"/>
      <c r="K149" s="83"/>
      <c r="L149" s="83"/>
      <c r="M149" s="83"/>
      <c r="N149" s="83"/>
      <c r="O149" s="83"/>
      <c r="P149" s="83"/>
      <c r="Q149" s="83"/>
      <c r="R149" s="83"/>
      <c r="S149" s="83"/>
      <c r="Y149" s="83"/>
      <c r="Z149" s="83"/>
      <c r="AA149" s="83"/>
      <c r="AB149" s="83"/>
      <c r="AC149" s="83"/>
      <c r="AD149" s="83"/>
      <c r="AE149" s="83"/>
      <c r="AF149" s="83"/>
      <c r="AG149" s="83"/>
      <c r="AH149" s="83"/>
    </row>
    <row r="150" spans="10:34" x14ac:dyDescent="0.25">
      <c r="J150" s="49"/>
      <c r="K150" s="83"/>
      <c r="L150" s="83"/>
      <c r="M150" s="83"/>
      <c r="N150" s="83"/>
      <c r="O150" s="83"/>
      <c r="P150" s="83"/>
      <c r="Q150" s="83"/>
      <c r="R150" s="83"/>
      <c r="S150" s="83"/>
      <c r="Y150" s="83"/>
      <c r="Z150" s="83"/>
      <c r="AA150" s="83"/>
      <c r="AB150" s="83"/>
      <c r="AC150" s="83"/>
      <c r="AD150" s="83"/>
      <c r="AE150" s="83"/>
      <c r="AF150" s="83"/>
      <c r="AG150" s="83"/>
      <c r="AH150" s="83"/>
    </row>
    <row r="151" spans="10:34" x14ac:dyDescent="0.25">
      <c r="J151" s="49"/>
      <c r="K151" s="83"/>
      <c r="L151" s="83"/>
      <c r="M151" s="83"/>
      <c r="N151" s="83"/>
      <c r="O151" s="83"/>
      <c r="P151" s="83"/>
      <c r="Q151" s="83"/>
      <c r="R151" s="83"/>
      <c r="S151" s="83"/>
      <c r="Y151" s="83"/>
      <c r="Z151" s="83"/>
      <c r="AA151" s="83"/>
      <c r="AB151" s="83"/>
      <c r="AC151" s="83"/>
      <c r="AD151" s="83"/>
      <c r="AE151" s="83"/>
      <c r="AF151" s="83"/>
      <c r="AG151" s="83"/>
      <c r="AH151" s="83"/>
    </row>
    <row r="152" spans="10:34" x14ac:dyDescent="0.25">
      <c r="J152" s="49"/>
      <c r="K152" s="83"/>
      <c r="L152" s="83"/>
      <c r="M152" s="83"/>
      <c r="N152" s="83"/>
      <c r="O152" s="83"/>
      <c r="P152" s="83"/>
      <c r="Q152" s="83"/>
      <c r="R152" s="83"/>
      <c r="S152" s="83"/>
      <c r="Y152" s="83"/>
      <c r="Z152" s="83"/>
      <c r="AA152" s="83"/>
      <c r="AB152" s="83"/>
      <c r="AC152" s="83"/>
      <c r="AD152" s="83"/>
      <c r="AE152" s="83"/>
      <c r="AF152" s="83"/>
      <c r="AG152" s="83"/>
      <c r="AH152" s="83"/>
    </row>
    <row r="153" spans="10:34" x14ac:dyDescent="0.25">
      <c r="J153" s="49"/>
      <c r="K153" s="83"/>
      <c r="L153" s="83"/>
      <c r="M153" s="83"/>
      <c r="N153" s="83"/>
      <c r="O153" s="83"/>
      <c r="P153" s="83"/>
      <c r="Q153" s="83"/>
      <c r="R153" s="83"/>
      <c r="S153" s="83"/>
      <c r="Y153" s="83"/>
      <c r="Z153" s="83"/>
      <c r="AA153" s="83"/>
      <c r="AB153" s="83"/>
      <c r="AC153" s="83"/>
      <c r="AD153" s="83"/>
      <c r="AE153" s="83"/>
      <c r="AF153" s="83"/>
      <c r="AG153" s="83"/>
      <c r="AH153" s="83"/>
    </row>
    <row r="154" spans="10:34" x14ac:dyDescent="0.25">
      <c r="J154" s="49"/>
      <c r="K154" s="83"/>
      <c r="L154" s="83"/>
      <c r="M154" s="83"/>
      <c r="N154" s="83"/>
      <c r="O154" s="83"/>
      <c r="P154" s="83"/>
      <c r="Q154" s="83"/>
      <c r="R154" s="83"/>
      <c r="S154" s="83"/>
      <c r="Y154" s="83"/>
      <c r="Z154" s="83"/>
      <c r="AA154" s="83"/>
      <c r="AB154" s="83"/>
      <c r="AC154" s="83"/>
      <c r="AD154" s="83"/>
      <c r="AE154" s="83"/>
      <c r="AF154" s="83"/>
      <c r="AG154" s="83"/>
      <c r="AH154" s="83"/>
    </row>
    <row r="155" spans="10:34" x14ac:dyDescent="0.25">
      <c r="J155" s="49"/>
      <c r="K155" s="83"/>
      <c r="L155" s="83"/>
      <c r="M155" s="83"/>
      <c r="N155" s="83"/>
      <c r="O155" s="83"/>
      <c r="P155" s="83"/>
      <c r="Q155" s="83"/>
      <c r="R155" s="83"/>
      <c r="S155" s="83"/>
      <c r="Y155" s="83"/>
      <c r="Z155" s="83"/>
      <c r="AA155" s="83"/>
      <c r="AB155" s="83"/>
      <c r="AC155" s="83"/>
      <c r="AD155" s="83"/>
      <c r="AE155" s="83"/>
      <c r="AF155" s="83"/>
      <c r="AG155" s="83"/>
      <c r="AH155" s="83"/>
    </row>
    <row r="156" spans="10:34" x14ac:dyDescent="0.25">
      <c r="J156" s="49"/>
      <c r="K156" s="83"/>
      <c r="L156" s="83"/>
      <c r="M156" s="83"/>
      <c r="N156" s="83"/>
      <c r="O156" s="83"/>
      <c r="P156" s="83"/>
      <c r="Q156" s="83"/>
      <c r="R156" s="83"/>
      <c r="S156" s="83"/>
      <c r="Y156" s="83"/>
      <c r="Z156" s="83"/>
      <c r="AA156" s="83"/>
      <c r="AB156" s="83"/>
      <c r="AC156" s="83"/>
      <c r="AD156" s="83"/>
      <c r="AE156" s="83"/>
      <c r="AF156" s="83"/>
      <c r="AG156" s="83"/>
      <c r="AH156" s="83"/>
    </row>
    <row r="157" spans="10:34" x14ac:dyDescent="0.25">
      <c r="J157" s="49"/>
      <c r="K157" s="83"/>
      <c r="L157" s="83"/>
      <c r="M157" s="83"/>
      <c r="N157" s="83"/>
      <c r="O157" s="83"/>
      <c r="P157" s="83"/>
      <c r="Q157" s="83"/>
      <c r="R157" s="83"/>
      <c r="S157" s="83"/>
      <c r="Y157" s="83"/>
      <c r="Z157" s="83"/>
      <c r="AA157" s="83"/>
      <c r="AB157" s="83"/>
      <c r="AC157" s="83"/>
      <c r="AD157" s="83"/>
      <c r="AE157" s="83"/>
      <c r="AF157" s="83"/>
      <c r="AG157" s="83"/>
      <c r="AH157" s="83"/>
    </row>
    <row r="158" spans="10:34" x14ac:dyDescent="0.25">
      <c r="J158" s="49"/>
      <c r="K158" s="83"/>
      <c r="L158" s="83"/>
      <c r="M158" s="83"/>
      <c r="N158" s="83"/>
      <c r="O158" s="83"/>
      <c r="P158" s="83"/>
      <c r="Q158" s="83"/>
      <c r="R158" s="83"/>
      <c r="S158" s="83"/>
      <c r="Y158" s="83"/>
      <c r="Z158" s="83"/>
      <c r="AA158" s="83"/>
      <c r="AB158" s="83"/>
      <c r="AC158" s="83"/>
      <c r="AD158" s="83"/>
      <c r="AE158" s="83"/>
      <c r="AF158" s="83"/>
      <c r="AG158" s="83"/>
      <c r="AH158" s="83"/>
    </row>
    <row r="159" spans="10:34" x14ac:dyDescent="0.25">
      <c r="J159" s="49"/>
      <c r="K159" s="83"/>
      <c r="L159" s="83"/>
      <c r="M159" s="83"/>
      <c r="N159" s="83"/>
      <c r="O159" s="83"/>
      <c r="P159" s="83"/>
      <c r="Q159" s="83"/>
      <c r="R159" s="83"/>
      <c r="S159" s="83"/>
      <c r="Y159" s="83"/>
      <c r="Z159" s="83"/>
      <c r="AA159" s="83"/>
      <c r="AB159" s="83"/>
      <c r="AC159" s="83"/>
      <c r="AD159" s="83"/>
      <c r="AE159" s="83"/>
      <c r="AF159" s="83"/>
      <c r="AG159" s="83"/>
      <c r="AH159" s="83"/>
    </row>
    <row r="160" spans="10:34" x14ac:dyDescent="0.25">
      <c r="J160" s="49"/>
      <c r="K160" s="83"/>
      <c r="L160" s="83"/>
      <c r="M160" s="83"/>
      <c r="N160" s="83"/>
      <c r="O160" s="83"/>
      <c r="P160" s="83"/>
      <c r="Q160" s="83"/>
      <c r="R160" s="83"/>
      <c r="S160" s="83"/>
      <c r="Y160" s="83"/>
      <c r="Z160" s="83"/>
      <c r="AA160" s="83"/>
      <c r="AB160" s="83"/>
      <c r="AC160" s="83"/>
      <c r="AD160" s="83"/>
      <c r="AE160" s="83"/>
      <c r="AF160" s="83"/>
      <c r="AG160" s="83"/>
      <c r="AH160" s="83"/>
    </row>
    <row r="161" spans="10:34" x14ac:dyDescent="0.25">
      <c r="J161" s="49"/>
      <c r="K161" s="83"/>
      <c r="L161" s="83"/>
      <c r="M161" s="83"/>
      <c r="N161" s="83"/>
      <c r="O161" s="83"/>
      <c r="P161" s="83"/>
      <c r="Q161" s="83"/>
      <c r="R161" s="83"/>
      <c r="S161" s="83"/>
      <c r="Y161" s="83"/>
      <c r="Z161" s="83"/>
      <c r="AA161" s="83"/>
      <c r="AB161" s="83"/>
      <c r="AC161" s="83"/>
      <c r="AD161" s="83"/>
      <c r="AE161" s="83"/>
      <c r="AF161" s="83"/>
      <c r="AG161" s="83"/>
      <c r="AH161" s="83"/>
    </row>
    <row r="162" spans="10:34" x14ac:dyDescent="0.25">
      <c r="J162" s="49"/>
      <c r="K162" s="83"/>
      <c r="L162" s="83"/>
      <c r="M162" s="83"/>
      <c r="N162" s="83"/>
      <c r="O162" s="83"/>
      <c r="P162" s="83"/>
      <c r="Q162" s="83"/>
      <c r="R162" s="83"/>
      <c r="S162" s="83"/>
      <c r="Y162" s="83"/>
      <c r="Z162" s="83"/>
      <c r="AA162" s="83"/>
      <c r="AB162" s="83"/>
      <c r="AC162" s="83"/>
      <c r="AD162" s="83"/>
      <c r="AE162" s="83"/>
      <c r="AF162" s="83"/>
      <c r="AG162" s="83"/>
      <c r="AH162" s="83"/>
    </row>
    <row r="163" spans="10:34" x14ac:dyDescent="0.25">
      <c r="J163" s="49"/>
      <c r="K163" s="83"/>
      <c r="L163" s="83"/>
      <c r="M163" s="83"/>
      <c r="N163" s="83"/>
      <c r="O163" s="83"/>
      <c r="P163" s="83"/>
      <c r="Q163" s="83"/>
      <c r="R163" s="83"/>
      <c r="S163" s="83"/>
      <c r="Y163" s="83"/>
      <c r="Z163" s="83"/>
      <c r="AA163" s="83"/>
      <c r="AB163" s="83"/>
      <c r="AC163" s="83"/>
      <c r="AD163" s="83"/>
      <c r="AE163" s="83"/>
      <c r="AF163" s="83"/>
      <c r="AG163" s="83"/>
      <c r="AH163" s="83"/>
    </row>
    <row r="164" spans="10:34" x14ac:dyDescent="0.25">
      <c r="J164" s="49"/>
      <c r="K164" s="83"/>
      <c r="L164" s="83"/>
      <c r="M164" s="83"/>
      <c r="N164" s="83"/>
      <c r="O164" s="83"/>
      <c r="P164" s="83"/>
      <c r="Q164" s="83"/>
      <c r="R164" s="83"/>
      <c r="S164" s="83"/>
      <c r="Y164" s="83"/>
      <c r="Z164" s="83"/>
      <c r="AA164" s="83"/>
      <c r="AB164" s="83"/>
      <c r="AC164" s="83"/>
      <c r="AD164" s="83"/>
      <c r="AE164" s="83"/>
      <c r="AF164" s="83"/>
      <c r="AG164" s="83"/>
      <c r="AH164" s="83"/>
    </row>
    <row r="165" spans="10:34" x14ac:dyDescent="0.25">
      <c r="J165" s="49"/>
      <c r="K165" s="83"/>
      <c r="L165" s="83"/>
      <c r="M165" s="83"/>
      <c r="N165" s="83"/>
      <c r="O165" s="83"/>
      <c r="P165" s="83"/>
      <c r="Q165" s="83"/>
      <c r="R165" s="83"/>
      <c r="S165" s="83"/>
      <c r="Y165" s="83"/>
      <c r="Z165" s="83"/>
      <c r="AA165" s="83"/>
      <c r="AB165" s="83"/>
      <c r="AC165" s="83"/>
      <c r="AD165" s="83"/>
      <c r="AE165" s="83"/>
      <c r="AF165" s="83"/>
      <c r="AG165" s="83"/>
      <c r="AH165" s="83"/>
    </row>
    <row r="166" spans="10:34" x14ac:dyDescent="0.25">
      <c r="J166" s="49"/>
      <c r="K166" s="83"/>
      <c r="L166" s="83"/>
      <c r="M166" s="83"/>
      <c r="N166" s="83"/>
      <c r="O166" s="83"/>
      <c r="P166" s="83"/>
      <c r="Q166" s="83"/>
      <c r="R166" s="83"/>
      <c r="S166" s="83"/>
      <c r="Y166" s="83"/>
      <c r="Z166" s="83"/>
      <c r="AA166" s="83"/>
      <c r="AB166" s="83"/>
      <c r="AC166" s="83"/>
      <c r="AD166" s="83"/>
      <c r="AE166" s="83"/>
      <c r="AF166" s="83"/>
      <c r="AG166" s="83"/>
      <c r="AH166" s="83"/>
    </row>
    <row r="167" spans="10:34" x14ac:dyDescent="0.25">
      <c r="J167" s="49"/>
      <c r="K167" s="83"/>
      <c r="L167" s="83"/>
      <c r="M167" s="83"/>
      <c r="N167" s="83"/>
      <c r="O167" s="83"/>
      <c r="P167" s="83"/>
      <c r="Q167" s="83"/>
      <c r="R167" s="83"/>
      <c r="S167" s="83"/>
      <c r="Y167" s="83"/>
      <c r="Z167" s="83"/>
      <c r="AA167" s="83"/>
      <c r="AB167" s="83"/>
      <c r="AC167" s="83"/>
      <c r="AD167" s="83"/>
      <c r="AE167" s="83"/>
      <c r="AF167" s="83"/>
      <c r="AG167" s="83"/>
      <c r="AH167" s="83"/>
    </row>
    <row r="168" spans="10:34" x14ac:dyDescent="0.25">
      <c r="J168" s="49"/>
      <c r="K168" s="83"/>
      <c r="L168" s="83"/>
      <c r="M168" s="83"/>
      <c r="N168" s="83"/>
      <c r="O168" s="83"/>
      <c r="P168" s="83"/>
      <c r="Q168" s="83"/>
      <c r="R168" s="83"/>
      <c r="S168" s="83"/>
      <c r="Y168" s="83"/>
      <c r="Z168" s="83"/>
      <c r="AA168" s="83"/>
      <c r="AB168" s="83"/>
      <c r="AC168" s="83"/>
      <c r="AD168" s="83"/>
      <c r="AE168" s="83"/>
      <c r="AF168" s="83"/>
      <c r="AG168" s="83"/>
      <c r="AH168" s="83"/>
    </row>
    <row r="169" spans="10:34" x14ac:dyDescent="0.25">
      <c r="J169" s="49"/>
      <c r="K169" s="83"/>
      <c r="L169" s="83"/>
      <c r="M169" s="83"/>
      <c r="N169" s="83"/>
      <c r="O169" s="83"/>
      <c r="P169" s="83"/>
      <c r="Q169" s="83"/>
      <c r="R169" s="83"/>
      <c r="S169" s="83"/>
      <c r="Y169" s="83"/>
      <c r="Z169" s="83"/>
      <c r="AA169" s="83"/>
      <c r="AB169" s="83"/>
      <c r="AC169" s="83"/>
      <c r="AD169" s="83"/>
      <c r="AE169" s="83"/>
      <c r="AF169" s="83"/>
      <c r="AG169" s="83"/>
      <c r="AH169" s="83"/>
    </row>
    <row r="170" spans="10:34" x14ac:dyDescent="0.25">
      <c r="J170" s="49"/>
      <c r="K170" s="83"/>
      <c r="L170" s="83"/>
      <c r="M170" s="83"/>
      <c r="N170" s="83"/>
      <c r="O170" s="83"/>
      <c r="P170" s="83"/>
      <c r="Q170" s="83"/>
      <c r="R170" s="83"/>
      <c r="S170" s="83"/>
      <c r="Y170" s="83"/>
      <c r="Z170" s="83"/>
      <c r="AA170" s="83"/>
      <c r="AB170" s="83"/>
      <c r="AC170" s="83"/>
      <c r="AD170" s="83"/>
      <c r="AE170" s="83"/>
      <c r="AF170" s="83"/>
      <c r="AG170" s="83"/>
      <c r="AH170" s="83"/>
    </row>
    <row r="171" spans="10:34" x14ac:dyDescent="0.25">
      <c r="J171" s="49"/>
      <c r="K171" s="83"/>
      <c r="L171" s="83"/>
      <c r="M171" s="83"/>
      <c r="N171" s="83"/>
      <c r="O171" s="83"/>
      <c r="P171" s="83"/>
      <c r="Q171" s="83"/>
      <c r="R171" s="83"/>
      <c r="S171" s="83"/>
      <c r="Y171" s="83"/>
      <c r="Z171" s="83"/>
      <c r="AA171" s="83"/>
      <c r="AB171" s="83"/>
      <c r="AC171" s="83"/>
      <c r="AD171" s="83"/>
      <c r="AE171" s="83"/>
      <c r="AF171" s="83"/>
      <c r="AG171" s="83"/>
      <c r="AH171" s="83"/>
    </row>
    <row r="172" spans="10:34" x14ac:dyDescent="0.25">
      <c r="J172" s="49"/>
      <c r="K172" s="83"/>
      <c r="L172" s="83"/>
      <c r="M172" s="83"/>
      <c r="N172" s="83"/>
      <c r="O172" s="83"/>
      <c r="P172" s="83"/>
      <c r="Q172" s="83"/>
      <c r="R172" s="83"/>
      <c r="S172" s="83"/>
      <c r="Y172" s="83"/>
      <c r="Z172" s="83"/>
      <c r="AA172" s="83"/>
      <c r="AB172" s="83"/>
      <c r="AC172" s="83"/>
      <c r="AD172" s="83"/>
      <c r="AE172" s="83"/>
      <c r="AF172" s="83"/>
      <c r="AG172" s="83"/>
      <c r="AH172" s="83"/>
    </row>
    <row r="173" spans="10:34" x14ac:dyDescent="0.25">
      <c r="J173" s="49"/>
      <c r="K173" s="83"/>
      <c r="L173" s="83"/>
      <c r="M173" s="83"/>
      <c r="N173" s="83"/>
      <c r="O173" s="83"/>
      <c r="P173" s="83"/>
      <c r="Q173" s="83"/>
      <c r="R173" s="83"/>
      <c r="S173" s="83"/>
      <c r="Y173" s="83"/>
      <c r="Z173" s="83"/>
      <c r="AA173" s="83"/>
      <c r="AB173" s="83"/>
      <c r="AC173" s="83"/>
      <c r="AD173" s="83"/>
      <c r="AE173" s="83"/>
      <c r="AF173" s="83"/>
      <c r="AG173" s="83"/>
      <c r="AH173" s="83"/>
    </row>
    <row r="174" spans="10:34" x14ac:dyDescent="0.25">
      <c r="J174" s="49"/>
      <c r="K174" s="83"/>
      <c r="L174" s="83"/>
      <c r="M174" s="83"/>
      <c r="N174" s="83"/>
      <c r="O174" s="83"/>
      <c r="P174" s="83"/>
      <c r="Q174" s="83"/>
      <c r="R174" s="83"/>
      <c r="S174" s="83"/>
      <c r="Y174" s="83"/>
      <c r="Z174" s="83"/>
      <c r="AA174" s="83"/>
      <c r="AB174" s="83"/>
      <c r="AC174" s="83"/>
      <c r="AD174" s="83"/>
      <c r="AE174" s="83"/>
      <c r="AF174" s="83"/>
      <c r="AG174" s="83"/>
      <c r="AH174" s="83"/>
    </row>
    <row r="175" spans="10:34" x14ac:dyDescent="0.25">
      <c r="J175" s="49"/>
      <c r="K175" s="83"/>
      <c r="L175" s="83"/>
      <c r="M175" s="83"/>
      <c r="N175" s="83"/>
      <c r="O175" s="83"/>
      <c r="P175" s="83"/>
      <c r="Q175" s="83"/>
      <c r="R175" s="83"/>
      <c r="S175" s="83"/>
      <c r="Y175" s="83"/>
      <c r="Z175" s="83"/>
      <c r="AA175" s="83"/>
      <c r="AB175" s="83"/>
      <c r="AC175" s="83"/>
      <c r="AD175" s="83"/>
      <c r="AE175" s="83"/>
      <c r="AF175" s="83"/>
      <c r="AG175" s="83"/>
      <c r="AH175" s="83"/>
    </row>
    <row r="176" spans="10:34" x14ac:dyDescent="0.25">
      <c r="J176" s="49"/>
      <c r="K176" s="83"/>
      <c r="L176" s="83"/>
      <c r="M176" s="83"/>
      <c r="N176" s="83"/>
      <c r="O176" s="83"/>
      <c r="P176" s="83"/>
      <c r="Q176" s="83"/>
      <c r="R176" s="83"/>
      <c r="S176" s="83"/>
      <c r="Y176" s="83"/>
      <c r="Z176" s="83"/>
      <c r="AA176" s="83"/>
      <c r="AB176" s="83"/>
      <c r="AC176" s="83"/>
      <c r="AD176" s="83"/>
      <c r="AE176" s="83"/>
      <c r="AF176" s="83"/>
      <c r="AG176" s="83"/>
      <c r="AH176" s="83"/>
    </row>
    <row r="177" spans="10:34" x14ac:dyDescent="0.25">
      <c r="J177" s="49"/>
      <c r="K177" s="83"/>
      <c r="L177" s="83"/>
      <c r="M177" s="83"/>
      <c r="N177" s="83"/>
      <c r="O177" s="83"/>
      <c r="P177" s="83"/>
      <c r="Q177" s="83"/>
      <c r="R177" s="83"/>
      <c r="S177" s="83"/>
      <c r="Y177" s="83"/>
      <c r="Z177" s="83"/>
      <c r="AA177" s="83"/>
      <c r="AB177" s="83"/>
      <c r="AC177" s="83"/>
      <c r="AD177" s="83"/>
      <c r="AE177" s="83"/>
      <c r="AF177" s="83"/>
      <c r="AG177" s="83"/>
      <c r="AH177" s="83"/>
    </row>
    <row r="178" spans="10:34" x14ac:dyDescent="0.25">
      <c r="J178" s="49"/>
      <c r="K178" s="83"/>
      <c r="L178" s="83"/>
      <c r="M178" s="83"/>
      <c r="N178" s="83"/>
      <c r="O178" s="83"/>
      <c r="P178" s="83"/>
      <c r="Q178" s="83"/>
      <c r="R178" s="83"/>
      <c r="S178" s="83"/>
      <c r="Y178" s="83"/>
      <c r="Z178" s="83"/>
      <c r="AA178" s="83"/>
      <c r="AB178" s="83"/>
      <c r="AC178" s="83"/>
      <c r="AD178" s="83"/>
      <c r="AE178" s="83"/>
      <c r="AF178" s="83"/>
      <c r="AG178" s="83"/>
      <c r="AH178" s="83"/>
    </row>
    <row r="179" spans="10:34" x14ac:dyDescent="0.25">
      <c r="J179" s="49"/>
      <c r="K179" s="83"/>
      <c r="L179" s="83"/>
      <c r="M179" s="83"/>
      <c r="N179" s="83"/>
      <c r="O179" s="83"/>
      <c r="P179" s="83"/>
      <c r="Q179" s="83"/>
      <c r="R179" s="83"/>
      <c r="S179" s="83"/>
      <c r="Y179" s="83"/>
      <c r="Z179" s="83"/>
      <c r="AA179" s="83"/>
      <c r="AB179" s="83"/>
      <c r="AC179" s="83"/>
      <c r="AD179" s="83"/>
      <c r="AE179" s="83"/>
      <c r="AF179" s="83"/>
      <c r="AG179" s="83"/>
      <c r="AH179" s="83"/>
    </row>
    <row r="180" spans="10:34" x14ac:dyDescent="0.25">
      <c r="J180" s="49"/>
      <c r="K180" s="83"/>
      <c r="L180" s="83"/>
      <c r="M180" s="83"/>
      <c r="N180" s="83"/>
      <c r="O180" s="83"/>
      <c r="P180" s="83"/>
      <c r="Q180" s="83"/>
      <c r="R180" s="83"/>
      <c r="S180" s="83"/>
      <c r="Y180" s="83"/>
      <c r="Z180" s="83"/>
      <c r="AA180" s="83"/>
      <c r="AB180" s="83"/>
      <c r="AC180" s="83"/>
      <c r="AD180" s="83"/>
      <c r="AE180" s="83"/>
      <c r="AF180" s="83"/>
      <c r="AG180" s="83"/>
      <c r="AH180" s="83"/>
    </row>
    <row r="181" spans="10:34" x14ac:dyDescent="0.25">
      <c r="J181" s="49"/>
      <c r="K181" s="83"/>
      <c r="L181" s="83"/>
      <c r="M181" s="83"/>
      <c r="N181" s="83"/>
      <c r="O181" s="83"/>
      <c r="P181" s="83"/>
      <c r="Q181" s="83"/>
      <c r="R181" s="83"/>
      <c r="S181" s="83"/>
      <c r="Y181" s="83"/>
      <c r="Z181" s="83"/>
      <c r="AA181" s="83"/>
      <c r="AB181" s="83"/>
      <c r="AC181" s="83"/>
      <c r="AD181" s="83"/>
      <c r="AE181" s="83"/>
      <c r="AF181" s="83"/>
      <c r="AG181" s="83"/>
      <c r="AH181" s="83"/>
    </row>
    <row r="182" spans="10:34" x14ac:dyDescent="0.25">
      <c r="J182" s="49"/>
      <c r="K182" s="83"/>
      <c r="L182" s="83"/>
      <c r="M182" s="83"/>
      <c r="N182" s="83"/>
      <c r="O182" s="83"/>
      <c r="P182" s="83"/>
      <c r="Q182" s="83"/>
      <c r="R182" s="83"/>
      <c r="S182" s="83"/>
      <c r="Y182" s="83"/>
      <c r="Z182" s="83"/>
      <c r="AA182" s="83"/>
      <c r="AB182" s="83"/>
      <c r="AC182" s="83"/>
      <c r="AD182" s="83"/>
      <c r="AE182" s="83"/>
      <c r="AF182" s="83"/>
      <c r="AG182" s="83"/>
      <c r="AH182" s="83"/>
    </row>
    <row r="183" spans="10:34" x14ac:dyDescent="0.25">
      <c r="J183" s="49"/>
      <c r="K183" s="83"/>
      <c r="L183" s="83"/>
      <c r="M183" s="83"/>
      <c r="N183" s="83"/>
      <c r="O183" s="83"/>
      <c r="P183" s="83"/>
      <c r="Q183" s="83"/>
      <c r="R183" s="83"/>
      <c r="S183" s="83"/>
      <c r="Y183" s="83"/>
      <c r="Z183" s="83"/>
      <c r="AA183" s="83"/>
      <c r="AB183" s="83"/>
      <c r="AC183" s="83"/>
      <c r="AD183" s="83"/>
      <c r="AE183" s="83"/>
      <c r="AF183" s="83"/>
      <c r="AG183" s="83"/>
      <c r="AH183" s="83"/>
    </row>
    <row r="184" spans="10:34" x14ac:dyDescent="0.25">
      <c r="J184" s="49"/>
      <c r="K184" s="83"/>
      <c r="L184" s="83"/>
      <c r="M184" s="83"/>
      <c r="N184" s="83"/>
      <c r="O184" s="83"/>
      <c r="P184" s="83"/>
      <c r="Q184" s="83"/>
      <c r="R184" s="83"/>
      <c r="S184" s="83"/>
      <c r="Y184" s="83"/>
      <c r="Z184" s="83"/>
      <c r="AA184" s="83"/>
      <c r="AB184" s="83"/>
      <c r="AC184" s="83"/>
      <c r="AD184" s="83"/>
      <c r="AE184" s="83"/>
      <c r="AF184" s="83"/>
      <c r="AG184" s="83"/>
      <c r="AH184" s="83"/>
    </row>
    <row r="185" spans="10:34" x14ac:dyDescent="0.25">
      <c r="J185" s="49"/>
      <c r="K185" s="83"/>
      <c r="L185" s="83"/>
      <c r="M185" s="83"/>
      <c r="N185" s="83"/>
      <c r="O185" s="83"/>
      <c r="P185" s="83"/>
      <c r="Q185" s="83"/>
      <c r="R185" s="83"/>
      <c r="S185" s="83"/>
      <c r="Y185" s="83"/>
      <c r="Z185" s="83"/>
      <c r="AA185" s="83"/>
      <c r="AB185" s="83"/>
      <c r="AC185" s="83"/>
      <c r="AD185" s="83"/>
      <c r="AE185" s="83"/>
      <c r="AF185" s="83"/>
      <c r="AG185" s="83"/>
      <c r="AH185" s="83"/>
    </row>
    <row r="186" spans="10:34" x14ac:dyDescent="0.25">
      <c r="J186" s="49"/>
      <c r="K186" s="83"/>
      <c r="L186" s="83"/>
      <c r="M186" s="83"/>
      <c r="N186" s="83"/>
      <c r="O186" s="83"/>
      <c r="P186" s="83"/>
      <c r="Q186" s="83"/>
      <c r="R186" s="83"/>
      <c r="S186" s="83"/>
      <c r="Y186" s="83"/>
      <c r="Z186" s="83"/>
      <c r="AA186" s="83"/>
      <c r="AB186" s="83"/>
      <c r="AC186" s="83"/>
      <c r="AD186" s="83"/>
      <c r="AE186" s="83"/>
      <c r="AF186" s="83"/>
      <c r="AG186" s="83"/>
      <c r="AH186" s="83"/>
    </row>
    <row r="187" spans="10:34" x14ac:dyDescent="0.25">
      <c r="J187" s="49"/>
      <c r="K187" s="83"/>
      <c r="L187" s="83"/>
      <c r="M187" s="83"/>
      <c r="N187" s="83"/>
      <c r="O187" s="83"/>
      <c r="P187" s="83"/>
      <c r="Q187" s="83"/>
      <c r="R187" s="83"/>
      <c r="S187" s="83"/>
      <c r="Y187" s="83"/>
      <c r="Z187" s="83"/>
      <c r="AA187" s="83"/>
      <c r="AB187" s="83"/>
      <c r="AC187" s="83"/>
      <c r="AD187" s="83"/>
      <c r="AE187" s="83"/>
      <c r="AF187" s="83"/>
      <c r="AG187" s="83"/>
      <c r="AH187" s="83"/>
    </row>
    <row r="188" spans="10:34" x14ac:dyDescent="0.25">
      <c r="J188" s="49"/>
      <c r="K188" s="83"/>
      <c r="L188" s="83"/>
      <c r="M188" s="83"/>
      <c r="N188" s="83"/>
      <c r="O188" s="83"/>
      <c r="P188" s="83"/>
      <c r="Q188" s="83"/>
      <c r="R188" s="83"/>
      <c r="S188" s="83"/>
      <c r="Y188" s="83"/>
      <c r="Z188" s="83"/>
      <c r="AA188" s="83"/>
      <c r="AB188" s="83"/>
      <c r="AC188" s="83"/>
      <c r="AD188" s="83"/>
      <c r="AE188" s="83"/>
      <c r="AF188" s="83"/>
      <c r="AG188" s="83"/>
      <c r="AH188" s="83"/>
    </row>
    <row r="189" spans="10:34" x14ac:dyDescent="0.25">
      <c r="J189" s="49"/>
      <c r="K189" s="83"/>
      <c r="L189" s="83"/>
      <c r="M189" s="83"/>
      <c r="N189" s="83"/>
      <c r="O189" s="83"/>
      <c r="P189" s="83"/>
      <c r="Q189" s="83"/>
      <c r="R189" s="83"/>
      <c r="S189" s="83"/>
      <c r="Y189" s="83"/>
      <c r="Z189" s="83"/>
      <c r="AA189" s="83"/>
      <c r="AB189" s="83"/>
      <c r="AC189" s="83"/>
      <c r="AD189" s="83"/>
      <c r="AE189" s="83"/>
      <c r="AF189" s="83"/>
      <c r="AG189" s="83"/>
      <c r="AH189" s="83"/>
    </row>
    <row r="190" spans="10:34" x14ac:dyDescent="0.25">
      <c r="J190" s="49"/>
      <c r="K190" s="83"/>
      <c r="L190" s="83"/>
      <c r="M190" s="83"/>
      <c r="N190" s="83"/>
      <c r="O190" s="83"/>
      <c r="P190" s="83"/>
      <c r="Q190" s="83"/>
      <c r="R190" s="83"/>
      <c r="S190" s="83"/>
      <c r="Y190" s="83"/>
      <c r="Z190" s="83"/>
      <c r="AA190" s="83"/>
      <c r="AB190" s="83"/>
      <c r="AC190" s="83"/>
      <c r="AD190" s="83"/>
      <c r="AE190" s="83"/>
      <c r="AF190" s="83"/>
      <c r="AG190" s="83"/>
      <c r="AH190" s="83"/>
    </row>
    <row r="191" spans="10:34" x14ac:dyDescent="0.25">
      <c r="J191" s="49"/>
      <c r="K191" s="83"/>
      <c r="L191" s="83"/>
      <c r="M191" s="83"/>
      <c r="N191" s="83"/>
      <c r="O191" s="83"/>
      <c r="P191" s="83"/>
      <c r="Q191" s="83"/>
      <c r="R191" s="83"/>
      <c r="S191" s="83"/>
      <c r="Y191" s="83"/>
      <c r="Z191" s="83"/>
      <c r="AA191" s="83"/>
      <c r="AB191" s="83"/>
      <c r="AC191" s="83"/>
      <c r="AD191" s="83"/>
      <c r="AE191" s="83"/>
      <c r="AF191" s="83"/>
      <c r="AG191" s="83"/>
      <c r="AH191" s="83"/>
    </row>
    <row r="192" spans="10:34" x14ac:dyDescent="0.25">
      <c r="J192" s="49"/>
      <c r="K192" s="83"/>
      <c r="L192" s="83"/>
      <c r="M192" s="83"/>
      <c r="N192" s="83"/>
      <c r="O192" s="83"/>
      <c r="P192" s="83"/>
      <c r="Q192" s="83"/>
      <c r="R192" s="83"/>
      <c r="S192" s="83"/>
      <c r="Y192" s="83"/>
      <c r="Z192" s="83"/>
      <c r="AA192" s="83"/>
      <c r="AB192" s="83"/>
      <c r="AC192" s="83"/>
      <c r="AD192" s="83"/>
      <c r="AE192" s="83"/>
      <c r="AF192" s="83"/>
      <c r="AG192" s="83"/>
      <c r="AH192" s="83"/>
    </row>
    <row r="193" spans="10:34" x14ac:dyDescent="0.25">
      <c r="J193" s="49"/>
      <c r="K193" s="83"/>
      <c r="L193" s="83"/>
      <c r="M193" s="83"/>
      <c r="N193" s="83"/>
      <c r="O193" s="83"/>
      <c r="P193" s="83"/>
      <c r="Q193" s="83"/>
      <c r="R193" s="83"/>
      <c r="S193" s="83"/>
      <c r="Y193" s="83"/>
      <c r="Z193" s="83"/>
      <c r="AA193" s="83"/>
      <c r="AB193" s="83"/>
      <c r="AC193" s="83"/>
      <c r="AD193" s="83"/>
      <c r="AE193" s="83"/>
      <c r="AF193" s="83"/>
      <c r="AG193" s="83"/>
      <c r="AH193" s="83"/>
    </row>
    <row r="194" spans="10:34" x14ac:dyDescent="0.25">
      <c r="J194" s="49"/>
      <c r="K194" s="83"/>
      <c r="L194" s="83"/>
      <c r="M194" s="83"/>
      <c r="N194" s="83"/>
      <c r="O194" s="83"/>
      <c r="P194" s="83"/>
      <c r="Q194" s="83"/>
      <c r="R194" s="83"/>
      <c r="S194" s="83"/>
      <c r="Y194" s="83"/>
      <c r="Z194" s="83"/>
      <c r="AA194" s="83"/>
      <c r="AB194" s="83"/>
      <c r="AC194" s="83"/>
      <c r="AD194" s="83"/>
      <c r="AE194" s="83"/>
      <c r="AF194" s="83"/>
      <c r="AG194" s="83"/>
      <c r="AH194" s="83"/>
    </row>
    <row r="195" spans="10:34" x14ac:dyDescent="0.25">
      <c r="K195" s="83"/>
      <c r="L195" s="83"/>
      <c r="M195" s="83"/>
      <c r="N195" s="83"/>
      <c r="O195" s="83"/>
      <c r="P195" s="83"/>
      <c r="Q195" s="83"/>
      <c r="R195" s="83"/>
      <c r="S195" s="83"/>
      <c r="Y195" s="83"/>
      <c r="Z195" s="83"/>
      <c r="AA195" s="83"/>
      <c r="AB195" s="83"/>
      <c r="AC195" s="83"/>
      <c r="AD195" s="83"/>
      <c r="AE195" s="83"/>
      <c r="AF195" s="83"/>
      <c r="AG195" s="83"/>
      <c r="AH195" s="83"/>
    </row>
    <row r="196" spans="10:34" x14ac:dyDescent="0.25">
      <c r="K196" s="83"/>
      <c r="L196" s="83"/>
      <c r="M196" s="83"/>
      <c r="N196" s="83"/>
      <c r="O196" s="83"/>
      <c r="P196" s="83"/>
      <c r="Q196" s="83"/>
      <c r="R196" s="83"/>
      <c r="S196" s="83"/>
      <c r="Y196" s="83"/>
      <c r="Z196" s="83"/>
      <c r="AA196" s="83"/>
      <c r="AB196" s="83"/>
      <c r="AC196" s="83"/>
      <c r="AD196" s="83"/>
      <c r="AE196" s="83"/>
      <c r="AF196" s="83"/>
      <c r="AG196" s="83"/>
      <c r="AH196" s="83"/>
    </row>
    <row r="197" spans="10:34" x14ac:dyDescent="0.25">
      <c r="K197" s="83"/>
      <c r="L197" s="83"/>
      <c r="M197" s="83"/>
      <c r="N197" s="83"/>
      <c r="O197" s="83"/>
      <c r="P197" s="83"/>
      <c r="Q197" s="83"/>
      <c r="R197" s="83"/>
      <c r="S197" s="83"/>
      <c r="Y197" s="83"/>
      <c r="Z197" s="83"/>
      <c r="AA197" s="83"/>
      <c r="AB197" s="83"/>
      <c r="AC197" s="83"/>
      <c r="AD197" s="83"/>
      <c r="AE197" s="83"/>
      <c r="AF197" s="83"/>
      <c r="AG197" s="83"/>
      <c r="AH197" s="83"/>
    </row>
    <row r="198" spans="10:34" x14ac:dyDescent="0.25">
      <c r="K198" s="83"/>
      <c r="L198" s="83"/>
      <c r="M198" s="83"/>
      <c r="N198" s="83"/>
      <c r="O198" s="83"/>
      <c r="P198" s="83"/>
      <c r="Q198" s="83"/>
      <c r="R198" s="83"/>
      <c r="S198" s="83"/>
      <c r="Y198" s="83"/>
      <c r="Z198" s="83"/>
      <c r="AA198" s="83"/>
      <c r="AB198" s="83"/>
      <c r="AC198" s="83"/>
      <c r="AD198" s="83"/>
      <c r="AE198" s="83"/>
      <c r="AF198" s="83"/>
      <c r="AG198" s="83"/>
      <c r="AH198" s="83"/>
    </row>
  </sheetData>
  <sheetProtection algorithmName="SHA-512" hashValue="aMKV/1kDKbg66MDTmr1VE546djr2BOdpHeZFPbkwGg3RjYIWrlpUDy+MMfPB77kv60wSNUG5sCkEaxNKPGRT/Q==" saltValue="zMGGiUraurxAEuVv1Vv02g==" spinCount="100000" sheet="1" objects="1" scenarios="1"/>
  <mergeCells count="28">
    <mergeCell ref="B17:F17"/>
    <mergeCell ref="B18:F18"/>
    <mergeCell ref="B20:D20"/>
    <mergeCell ref="F24:G24"/>
    <mergeCell ref="F23:G23"/>
    <mergeCell ref="B22:C22"/>
    <mergeCell ref="B23:C23"/>
    <mergeCell ref="B24:C24"/>
    <mergeCell ref="B21:C21"/>
    <mergeCell ref="B28:C28"/>
    <mergeCell ref="F25:G25"/>
    <mergeCell ref="F26:G26"/>
    <mergeCell ref="F27:G27"/>
    <mergeCell ref="F28:G28"/>
    <mergeCell ref="B27:C27"/>
    <mergeCell ref="B25:C25"/>
    <mergeCell ref="B1:G1"/>
    <mergeCell ref="B15:C15"/>
    <mergeCell ref="B10:C10"/>
    <mergeCell ref="B5:B8"/>
    <mergeCell ref="B9:C9"/>
    <mergeCell ref="B4:C4"/>
    <mergeCell ref="B3:G3"/>
    <mergeCell ref="B11:C11"/>
    <mergeCell ref="B12:C12"/>
    <mergeCell ref="B13:C13"/>
    <mergeCell ref="B14:C14"/>
    <mergeCell ref="B2:G2"/>
  </mergeCells>
  <dataValidations count="7">
    <dataValidation type="list" allowBlank="1" showInputMessage="1" showErrorMessage="1" sqref="G12 D25" xr:uid="{00000000-0002-0000-0000-000000000000}">
      <formula1>$W$3:$W$53</formula1>
    </dataValidation>
    <dataValidation type="list" allowBlank="1" showInputMessage="1" showErrorMessage="1" sqref="G13" xr:uid="{00000000-0002-0000-0000-000001000000}">
      <formula1>$U$3:$U$8</formula1>
    </dataValidation>
    <dataValidation type="list" allowBlank="1" showInputMessage="1" showErrorMessage="1" sqref="G14" xr:uid="{00000000-0002-0000-0000-000002000000}">
      <formula1>$T$3:$T$13</formula1>
    </dataValidation>
    <dataValidation type="list" allowBlank="1" showInputMessage="1" showErrorMessage="1" sqref="G15" xr:uid="{00000000-0002-0000-0000-000003000000}">
      <formula1>$V$3:$V$33</formula1>
    </dataValidation>
    <dataValidation type="list" allowBlank="1" showInputMessage="1" showErrorMessage="1" sqref="G5 G17:G18 D21" xr:uid="{00000000-0002-0000-0000-000004000000}">
      <formula1>$X$2:$X$3</formula1>
    </dataValidation>
    <dataValidation type="list" allowBlank="1" showInputMessage="1" showErrorMessage="1" sqref="D24" xr:uid="{00000000-0002-0000-0000-000005000000}">
      <formula1>$Z$1:$Z$3</formula1>
    </dataValidation>
    <dataValidation type="list" allowBlank="1" showInputMessage="1" showErrorMessage="1" sqref="D22" xr:uid="{00000000-0002-0000-0000-000006000000}">
      <formula1>$AB$1:$AB$6</formula1>
    </dataValidation>
  </dataValidations>
  <hyperlinks>
    <hyperlink ref="F27" r:id="rId1" display="ZhowanMarket@gmail.com" xr:uid="{00000000-0004-0000-0000-000000000000}"/>
    <hyperlink ref="F28" r:id="rId2" display="www.instagram.com/sayah.shahdi" xr:uid="{00000000-0004-0000-0000-000001000000}"/>
    <hyperlink ref="F23:G23" r:id="rId3" display="شناسنامه قانون" xr:uid="{00000000-0004-0000-0000-000002000000}"/>
  </hyperlinks>
  <printOptions horizontalCentered="1"/>
  <pageMargins left="0.23622047244094491" right="0.23622047244094491" top="0.74803149606299213" bottom="0.74803149606299213" header="0.31496062992125984" footer="0.31496062992125984"/>
  <pageSetup paperSize="9" scale="94" orientation="portrait" r:id="rId4"/>
  <drawing r:id="rId5"/>
  <legacyDrawing r:id="rId6"/>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rgb="FF00B050"/>
    <pageSetUpPr fitToPage="1"/>
  </sheetPr>
  <dimension ref="A1:AJ42"/>
  <sheetViews>
    <sheetView rightToLeft="1" zoomScaleNormal="100" workbookViewId="0">
      <selection activeCell="K7" sqref="K7"/>
    </sheetView>
  </sheetViews>
  <sheetFormatPr defaultColWidth="9.140625" defaultRowHeight="15" x14ac:dyDescent="0.25"/>
  <cols>
    <col min="1" max="1" width="1.85546875" style="16" customWidth="1"/>
    <col min="2" max="2" width="16.28515625" style="15" customWidth="1"/>
    <col min="3" max="3" width="15.7109375" style="15" customWidth="1"/>
    <col min="4" max="4" width="4.28515625" style="17" customWidth="1"/>
    <col min="5" max="5" width="10.140625" style="15" customWidth="1"/>
    <col min="6" max="9" width="13.5703125" style="15" customWidth="1"/>
    <col min="10" max="10" width="9.5703125" style="15" bestFit="1" customWidth="1"/>
    <col min="11" max="12" width="9.140625" style="15"/>
    <col min="13" max="13" width="10.5703125" style="15" bestFit="1" customWidth="1"/>
    <col min="14" max="14" width="10.140625" style="15" bestFit="1" customWidth="1"/>
    <col min="15" max="16384" width="9.140625" style="15"/>
  </cols>
  <sheetData>
    <row r="1" spans="2:36" ht="27.75" x14ac:dyDescent="0.25">
      <c r="B1" s="137" t="s">
        <v>112</v>
      </c>
      <c r="C1" s="137"/>
      <c r="D1" s="137"/>
      <c r="E1" s="137"/>
      <c r="F1" s="137"/>
      <c r="G1" s="137"/>
      <c r="H1" s="137"/>
      <c r="I1" s="137"/>
      <c r="J1" s="16"/>
      <c r="K1" s="16"/>
      <c r="L1" s="87"/>
      <c r="M1" s="87"/>
      <c r="N1" s="87"/>
      <c r="O1" s="87"/>
      <c r="P1" s="87"/>
      <c r="Q1" s="87"/>
      <c r="R1" s="87"/>
      <c r="S1" s="87"/>
      <c r="T1" s="87"/>
      <c r="U1" s="87"/>
      <c r="V1" s="87"/>
      <c r="W1" s="87"/>
      <c r="X1" s="87"/>
      <c r="Y1" s="87"/>
      <c r="Z1" s="87"/>
      <c r="AA1" s="87"/>
      <c r="AB1" s="87"/>
      <c r="AC1" s="87"/>
      <c r="AD1" s="87"/>
      <c r="AE1" s="87"/>
      <c r="AF1" s="87"/>
      <c r="AG1" s="87"/>
      <c r="AH1" s="87"/>
      <c r="AI1" s="87"/>
      <c r="AJ1" s="87"/>
    </row>
    <row r="2" spans="2:36" ht="21.75" x14ac:dyDescent="0.25">
      <c r="B2" s="129" t="s">
        <v>113</v>
      </c>
      <c r="C2" s="129"/>
      <c r="D2" s="129"/>
      <c r="E2" s="129"/>
      <c r="F2" s="129"/>
      <c r="G2" s="129"/>
      <c r="H2" s="129"/>
      <c r="I2" s="129"/>
      <c r="J2" s="16"/>
      <c r="K2" s="16"/>
      <c r="L2" s="87"/>
      <c r="M2" s="87"/>
      <c r="N2" s="87"/>
      <c r="O2" s="87"/>
      <c r="P2" s="87"/>
      <c r="Q2" s="87"/>
      <c r="R2" s="87"/>
      <c r="S2" s="87"/>
      <c r="T2" s="87"/>
      <c r="U2" s="87"/>
      <c r="V2" s="87"/>
      <c r="W2" s="87"/>
      <c r="X2" s="87"/>
      <c r="Y2" s="87"/>
      <c r="Z2" s="87"/>
      <c r="AA2" s="87"/>
      <c r="AB2" s="87"/>
      <c r="AC2" s="87"/>
      <c r="AD2" s="87"/>
      <c r="AE2" s="87"/>
      <c r="AF2" s="87"/>
      <c r="AG2" s="87"/>
      <c r="AH2" s="87"/>
      <c r="AI2" s="87"/>
      <c r="AJ2" s="87"/>
    </row>
    <row r="3" spans="2:36" ht="42" x14ac:dyDescent="0.25">
      <c r="B3" s="131" t="s">
        <v>0</v>
      </c>
      <c r="C3" s="131"/>
      <c r="D3" s="131"/>
      <c r="E3" s="134" t="s">
        <v>1</v>
      </c>
      <c r="F3" s="38" t="s">
        <v>38</v>
      </c>
      <c r="G3" s="38" t="s">
        <v>37</v>
      </c>
      <c r="H3" s="39" t="s">
        <v>39</v>
      </c>
      <c r="I3" s="39" t="s">
        <v>110</v>
      </c>
      <c r="J3" s="16"/>
      <c r="K3" s="16"/>
      <c r="L3" s="87"/>
      <c r="M3" s="87"/>
      <c r="N3" s="87"/>
      <c r="O3" s="87"/>
      <c r="P3" s="87"/>
      <c r="Q3" s="87"/>
      <c r="R3" s="87"/>
      <c r="S3" s="87"/>
      <c r="T3" s="87"/>
      <c r="U3" s="87"/>
      <c r="V3" s="87"/>
      <c r="W3" s="87"/>
      <c r="X3" s="87"/>
      <c r="Y3" s="87"/>
      <c r="Z3" s="87"/>
      <c r="AA3" s="87"/>
      <c r="AB3" s="87"/>
      <c r="AC3" s="87"/>
      <c r="AD3" s="87"/>
      <c r="AE3" s="87"/>
      <c r="AF3" s="87"/>
      <c r="AG3" s="87"/>
      <c r="AH3" s="87"/>
      <c r="AI3" s="87"/>
      <c r="AJ3" s="87"/>
    </row>
    <row r="4" spans="2:36" ht="24.95" customHeight="1" x14ac:dyDescent="0.25">
      <c r="B4" s="131"/>
      <c r="C4" s="131"/>
      <c r="D4" s="131"/>
      <c r="E4" s="135"/>
      <c r="F4" s="40" t="s">
        <v>2</v>
      </c>
      <c r="G4" s="40" t="s">
        <v>2</v>
      </c>
      <c r="H4" s="40" t="s">
        <v>2</v>
      </c>
      <c r="I4" s="40" t="s">
        <v>2</v>
      </c>
      <c r="J4" s="16"/>
      <c r="K4" s="16"/>
      <c r="L4" s="87"/>
      <c r="M4" s="87"/>
      <c r="N4" s="87"/>
      <c r="O4" s="87"/>
      <c r="P4" s="87"/>
      <c r="Q4" s="87"/>
      <c r="R4" s="87"/>
      <c r="S4" s="87"/>
      <c r="T4" s="87"/>
      <c r="U4" s="87"/>
      <c r="V4" s="87"/>
      <c r="W4" s="87"/>
      <c r="X4" s="87"/>
      <c r="Y4" s="87"/>
      <c r="Z4" s="87"/>
      <c r="AA4" s="87"/>
      <c r="AB4" s="87"/>
      <c r="AC4" s="87"/>
      <c r="AD4" s="87"/>
      <c r="AE4" s="87"/>
      <c r="AF4" s="87"/>
      <c r="AG4" s="87"/>
      <c r="AH4" s="87"/>
      <c r="AI4" s="87"/>
      <c r="AJ4" s="87"/>
    </row>
    <row r="5" spans="2:36" ht="21" customHeight="1" x14ac:dyDescent="0.25">
      <c r="B5" s="130" t="s">
        <v>3</v>
      </c>
      <c r="C5" s="132" t="s">
        <v>4</v>
      </c>
      <c r="D5" s="132"/>
      <c r="E5" s="29">
        <f>'ورود اطلاعات'!D5</f>
        <v>0</v>
      </c>
      <c r="F5" s="30">
        <f>E5*1797</f>
        <v>0</v>
      </c>
      <c r="G5" s="31">
        <f>F5*'جدول محاسبات'!F30%</f>
        <v>0</v>
      </c>
      <c r="H5" s="30">
        <f>'جدول محاسبات'!G5+'جدول محاسبات'!F5</f>
        <v>0</v>
      </c>
      <c r="I5" s="30">
        <f>E5*2120</f>
        <v>0</v>
      </c>
      <c r="J5" s="16"/>
      <c r="K5" s="16"/>
      <c r="L5" s="87"/>
      <c r="M5" s="87"/>
      <c r="N5" s="88">
        <f>2120*E5</f>
        <v>0</v>
      </c>
      <c r="O5" s="87"/>
      <c r="P5" s="87"/>
      <c r="Q5" s="87"/>
      <c r="R5" s="87"/>
      <c r="S5" s="87"/>
      <c r="T5" s="87"/>
      <c r="U5" s="87"/>
      <c r="V5" s="87"/>
      <c r="W5" s="87"/>
      <c r="X5" s="87"/>
      <c r="Y5" s="87"/>
      <c r="Z5" s="87"/>
      <c r="AA5" s="87"/>
      <c r="AB5" s="87"/>
      <c r="AC5" s="87"/>
      <c r="AD5" s="87"/>
      <c r="AE5" s="87"/>
      <c r="AF5" s="87"/>
      <c r="AG5" s="87"/>
      <c r="AH5" s="87"/>
      <c r="AI5" s="87"/>
      <c r="AJ5" s="87"/>
    </row>
    <row r="6" spans="2:36" ht="21" customHeight="1" x14ac:dyDescent="0.25">
      <c r="B6" s="130"/>
      <c r="C6" s="132" t="s">
        <v>5</v>
      </c>
      <c r="D6" s="132"/>
      <c r="E6" s="29">
        <f>'ورود اطلاعات'!D6</f>
        <v>0</v>
      </c>
      <c r="F6" s="30">
        <f>E6*1797</f>
        <v>0</v>
      </c>
      <c r="G6" s="31">
        <f>F6*'جدول محاسبات'!F30%</f>
        <v>0</v>
      </c>
      <c r="H6" s="30">
        <f>'جدول محاسبات'!G6+'جدول محاسبات'!F6</f>
        <v>0</v>
      </c>
      <c r="I6" s="30">
        <f>E6*2120</f>
        <v>0</v>
      </c>
      <c r="J6" s="16"/>
      <c r="K6" s="16"/>
      <c r="L6" s="87"/>
      <c r="M6" s="87"/>
      <c r="N6" s="88">
        <f t="shared" ref="N6" si="0">2120*E6</f>
        <v>0</v>
      </c>
      <c r="O6" s="87"/>
      <c r="P6" s="87"/>
      <c r="Q6" s="87"/>
      <c r="R6" s="87"/>
      <c r="S6" s="87"/>
      <c r="T6" s="87"/>
      <c r="U6" s="87"/>
      <c r="V6" s="87"/>
      <c r="W6" s="87"/>
      <c r="X6" s="87"/>
      <c r="Y6" s="87"/>
      <c r="Z6" s="87"/>
      <c r="AA6" s="87"/>
      <c r="AB6" s="87"/>
      <c r="AC6" s="87"/>
      <c r="AD6" s="87"/>
      <c r="AE6" s="87"/>
      <c r="AF6" s="87"/>
      <c r="AG6" s="87"/>
      <c r="AH6" s="87"/>
      <c r="AI6" s="87"/>
      <c r="AJ6" s="87"/>
    </row>
    <row r="7" spans="2:36" ht="21" customHeight="1" x14ac:dyDescent="0.25">
      <c r="B7" s="130"/>
      <c r="C7" s="132" t="s">
        <v>6</v>
      </c>
      <c r="D7" s="132"/>
      <c r="E7" s="29">
        <f>'ورود اطلاعات'!D7</f>
        <v>0</v>
      </c>
      <c r="F7" s="30">
        <f>E7*1797</f>
        <v>0</v>
      </c>
      <c r="G7" s="31">
        <f>F7*'جدول محاسبات'!F30%</f>
        <v>0</v>
      </c>
      <c r="H7" s="30">
        <f>'جدول محاسبات'!G7+'جدول محاسبات'!F7</f>
        <v>0</v>
      </c>
      <c r="I7" s="30">
        <f>'ورود اطلاعات'!D28*2120</f>
        <v>0</v>
      </c>
      <c r="J7" s="16"/>
      <c r="K7" s="16"/>
      <c r="L7" s="87"/>
      <c r="M7" s="87"/>
      <c r="N7" s="88">
        <f>2120*'ورود اطلاعات'!D28</f>
        <v>0</v>
      </c>
      <c r="O7" s="87"/>
      <c r="P7" s="87"/>
      <c r="Q7" s="87"/>
      <c r="R7" s="87"/>
      <c r="S7" s="87"/>
      <c r="T7" s="87"/>
      <c r="U7" s="87"/>
      <c r="V7" s="87"/>
      <c r="W7" s="87"/>
      <c r="X7" s="87"/>
      <c r="Y7" s="87"/>
      <c r="Z7" s="87"/>
      <c r="AA7" s="87"/>
      <c r="AB7" s="87"/>
      <c r="AC7" s="87"/>
      <c r="AD7" s="87"/>
      <c r="AE7" s="87"/>
      <c r="AF7" s="87"/>
      <c r="AG7" s="87"/>
      <c r="AH7" s="87"/>
      <c r="AI7" s="87"/>
      <c r="AJ7" s="87"/>
    </row>
    <row r="8" spans="2:36" ht="21" customHeight="1" x14ac:dyDescent="0.25">
      <c r="B8" s="130"/>
      <c r="C8" s="133" t="s">
        <v>7</v>
      </c>
      <c r="D8" s="133"/>
      <c r="E8" s="41">
        <f t="shared" ref="E8:I8" si="1">SUM(E5:E7)</f>
        <v>0</v>
      </c>
      <c r="F8" s="42">
        <f t="shared" si="1"/>
        <v>0</v>
      </c>
      <c r="G8" s="43">
        <f t="shared" si="1"/>
        <v>0</v>
      </c>
      <c r="H8" s="42">
        <f t="shared" si="1"/>
        <v>0</v>
      </c>
      <c r="I8" s="42">
        <f t="shared" si="1"/>
        <v>0</v>
      </c>
      <c r="J8" s="16"/>
      <c r="K8" s="16"/>
      <c r="L8" s="87"/>
      <c r="M8" s="87"/>
      <c r="N8" s="88">
        <f>SUM(N5:N7)</f>
        <v>0</v>
      </c>
      <c r="O8" s="87"/>
      <c r="P8" s="87"/>
      <c r="Q8" s="87"/>
      <c r="R8" s="87"/>
      <c r="S8" s="87"/>
      <c r="T8" s="87"/>
      <c r="U8" s="87"/>
      <c r="V8" s="87"/>
      <c r="W8" s="87"/>
      <c r="X8" s="87"/>
      <c r="Y8" s="87"/>
      <c r="Z8" s="87"/>
      <c r="AA8" s="87"/>
      <c r="AB8" s="87"/>
      <c r="AC8" s="87"/>
      <c r="AD8" s="87"/>
      <c r="AE8" s="87"/>
      <c r="AF8" s="87"/>
      <c r="AG8" s="87"/>
      <c r="AH8" s="87"/>
      <c r="AI8" s="87"/>
      <c r="AJ8" s="87"/>
    </row>
    <row r="9" spans="2:36" ht="21" customHeight="1" x14ac:dyDescent="0.25">
      <c r="B9" s="128" t="s">
        <v>8</v>
      </c>
      <c r="C9" s="128"/>
      <c r="D9" s="128"/>
      <c r="E9" s="29"/>
      <c r="F9" s="30">
        <f>'ورود اطلاعات'!G8</f>
        <v>0</v>
      </c>
      <c r="G9" s="31"/>
      <c r="H9" s="30">
        <f>'جدول محاسبات'!F9</f>
        <v>0</v>
      </c>
      <c r="I9" s="30">
        <f>'ورود اطلاعات'!G8</f>
        <v>0</v>
      </c>
      <c r="J9" s="16"/>
      <c r="K9" s="16"/>
      <c r="L9" s="87"/>
      <c r="M9" s="87"/>
      <c r="N9" s="88">
        <f>F9</f>
        <v>0</v>
      </c>
      <c r="O9" s="87"/>
      <c r="P9" s="87"/>
      <c r="Q9" s="87"/>
      <c r="R9" s="87"/>
      <c r="S9" s="87"/>
      <c r="T9" s="87"/>
      <c r="U9" s="87"/>
      <c r="V9" s="87"/>
      <c r="W9" s="87"/>
      <c r="X9" s="87"/>
      <c r="Y9" s="87"/>
      <c r="Z9" s="87"/>
      <c r="AA9" s="87"/>
      <c r="AB9" s="87"/>
      <c r="AC9" s="87"/>
      <c r="AD9" s="87"/>
      <c r="AE9" s="87"/>
      <c r="AF9" s="87"/>
      <c r="AG9" s="87"/>
      <c r="AH9" s="87"/>
      <c r="AI9" s="87"/>
      <c r="AJ9" s="87"/>
    </row>
    <row r="10" spans="2:36" ht="21" customHeight="1" x14ac:dyDescent="0.25">
      <c r="B10" s="128" t="s">
        <v>9</v>
      </c>
      <c r="C10" s="128"/>
      <c r="D10" s="128"/>
      <c r="E10" s="29">
        <f>'ورود اطلاعات'!D9</f>
        <v>0</v>
      </c>
      <c r="F10" s="30">
        <f>E10*1797</f>
        <v>0</v>
      </c>
      <c r="G10" s="31">
        <f>F10*'جدول محاسبات'!F30%</f>
        <v>0</v>
      </c>
      <c r="H10" s="30">
        <f>'جدول محاسبات'!G10+'جدول محاسبات'!F10</f>
        <v>0</v>
      </c>
      <c r="I10" s="30">
        <f>E10*2120</f>
        <v>0</v>
      </c>
      <c r="J10" s="16"/>
      <c r="K10" s="16"/>
      <c r="L10" s="87"/>
      <c r="M10" s="87"/>
      <c r="N10" s="88">
        <f>2120*E10</f>
        <v>0</v>
      </c>
      <c r="O10" s="87"/>
      <c r="P10" s="87"/>
      <c r="Q10" s="87"/>
      <c r="R10" s="87"/>
      <c r="S10" s="87"/>
      <c r="T10" s="87"/>
      <c r="U10" s="87"/>
      <c r="V10" s="87"/>
      <c r="W10" s="87"/>
      <c r="X10" s="87"/>
      <c r="Y10" s="87"/>
      <c r="Z10" s="87"/>
      <c r="AA10" s="87"/>
      <c r="AB10" s="87"/>
      <c r="AC10" s="87"/>
      <c r="AD10" s="87"/>
      <c r="AE10" s="87"/>
      <c r="AF10" s="87"/>
      <c r="AG10" s="87"/>
      <c r="AH10" s="87"/>
      <c r="AI10" s="87"/>
      <c r="AJ10" s="87"/>
    </row>
    <row r="11" spans="2:36" ht="21" customHeight="1" x14ac:dyDescent="0.25">
      <c r="B11" s="128" t="str">
        <f>"ت ) فوق العاده ویژه : ( "&amp;'ورود اطلاعات'!G12&amp;" ) درصد*"</f>
        <v>ت ) فوق العاده ویژه : ( 0 ) درصد*</v>
      </c>
      <c r="C11" s="128"/>
      <c r="D11" s="128"/>
      <c r="E11" s="29"/>
      <c r="F11" s="30">
        <f>SUM(F5,F6,F7,F10,F14,F16,F17,F18)*'ورود اطلاعات'!G12%</f>
        <v>0</v>
      </c>
      <c r="G11" s="31">
        <f>F11*'جدول محاسبات'!F30%</f>
        <v>0</v>
      </c>
      <c r="H11" s="30">
        <f>SUM(H8,H10,H14,H16,H17,H18)*'ورود اطلاعات'!G12%</f>
        <v>0</v>
      </c>
      <c r="I11" s="30">
        <f>SUM(I5:I7,I10,I14,I16,I17,I18,I23,I24)*'ورود اطلاعات'!G12%</f>
        <v>0</v>
      </c>
      <c r="J11" s="14"/>
      <c r="K11" s="16"/>
      <c r="L11" s="87"/>
      <c r="M11" s="87"/>
      <c r="N11" s="88">
        <f>SUM(N5:N7,N10,N14,N16:N18)*'ورود اطلاعات'!G12%</f>
        <v>0</v>
      </c>
      <c r="O11" s="87"/>
      <c r="P11" s="87"/>
      <c r="Q11" s="87"/>
      <c r="R11" s="87"/>
      <c r="S11" s="87"/>
      <c r="T11" s="87"/>
      <c r="U11" s="87"/>
      <c r="V11" s="87"/>
      <c r="W11" s="87"/>
      <c r="X11" s="87"/>
      <c r="Y11" s="87"/>
      <c r="Z11" s="87"/>
      <c r="AA11" s="87"/>
      <c r="AB11" s="87"/>
      <c r="AC11" s="87"/>
      <c r="AD11" s="87"/>
      <c r="AE11" s="87"/>
      <c r="AF11" s="87"/>
      <c r="AG11" s="87"/>
      <c r="AH11" s="87"/>
      <c r="AI11" s="87"/>
      <c r="AJ11" s="87"/>
    </row>
    <row r="12" spans="2:36" ht="21" customHeight="1" x14ac:dyDescent="0.25">
      <c r="B12" s="128" t="s">
        <v>10</v>
      </c>
      <c r="C12" s="128"/>
      <c r="D12" s="128"/>
      <c r="E12" s="29"/>
      <c r="F12" s="30">
        <f>F8*'ورود اطلاعات'!G14%</f>
        <v>0</v>
      </c>
      <c r="G12" s="31"/>
      <c r="H12" s="30">
        <f>H8*'ورود اطلاعات'!G14%</f>
        <v>0</v>
      </c>
      <c r="I12" s="30">
        <f>SUM(I8,I23:I24)*'ورود اطلاعات'!G14%</f>
        <v>0</v>
      </c>
      <c r="J12" s="14"/>
      <c r="K12" s="16"/>
      <c r="L12" s="87"/>
      <c r="M12" s="87"/>
      <c r="N12" s="88">
        <f>N8*'ورود اطلاعات'!G14%</f>
        <v>0</v>
      </c>
      <c r="O12" s="87"/>
      <c r="P12" s="87"/>
      <c r="Q12" s="87"/>
      <c r="R12" s="87"/>
      <c r="S12" s="87"/>
      <c r="T12" s="87"/>
      <c r="U12" s="87"/>
      <c r="V12" s="87"/>
      <c r="W12" s="87"/>
      <c r="X12" s="87"/>
      <c r="Y12" s="87"/>
      <c r="Z12" s="87"/>
      <c r="AA12" s="87"/>
      <c r="AB12" s="87"/>
      <c r="AC12" s="87"/>
      <c r="AD12" s="87"/>
      <c r="AE12" s="87"/>
      <c r="AF12" s="87"/>
      <c r="AG12" s="87"/>
      <c r="AH12" s="87"/>
      <c r="AI12" s="87"/>
      <c r="AJ12" s="87"/>
    </row>
    <row r="13" spans="2:36" ht="21" customHeight="1" x14ac:dyDescent="0.25">
      <c r="B13" s="128" t="s">
        <v>11</v>
      </c>
      <c r="C13" s="128"/>
      <c r="D13" s="128"/>
      <c r="E13" s="29"/>
      <c r="F13" s="30">
        <f>F8*'ورود اطلاعات'!G13%</f>
        <v>0</v>
      </c>
      <c r="G13" s="31"/>
      <c r="H13" s="30">
        <f>H8*'ورود اطلاعات'!G13%</f>
        <v>0</v>
      </c>
      <c r="I13" s="30">
        <f>SUM(I8,I23:I24)*'ورود اطلاعات'!G13%</f>
        <v>0</v>
      </c>
      <c r="J13" s="14"/>
      <c r="K13" s="16"/>
      <c r="L13" s="87"/>
      <c r="M13" s="87"/>
      <c r="N13" s="88">
        <f>N8*'ورود اطلاعات'!G13%</f>
        <v>0</v>
      </c>
      <c r="O13" s="87"/>
      <c r="P13" s="87"/>
      <c r="Q13" s="87"/>
      <c r="R13" s="87"/>
      <c r="S13" s="87"/>
      <c r="T13" s="87"/>
      <c r="U13" s="87"/>
      <c r="V13" s="87"/>
      <c r="W13" s="87"/>
      <c r="X13" s="87"/>
      <c r="Y13" s="87"/>
      <c r="Z13" s="87"/>
      <c r="AA13" s="87"/>
      <c r="AB13" s="87"/>
      <c r="AC13" s="87"/>
      <c r="AD13" s="87"/>
      <c r="AE13" s="87"/>
      <c r="AF13" s="87"/>
      <c r="AG13" s="87"/>
      <c r="AH13" s="87"/>
      <c r="AI13" s="87"/>
      <c r="AJ13" s="87"/>
    </row>
    <row r="14" spans="2:36" ht="21" customHeight="1" x14ac:dyDescent="0.25">
      <c r="B14" s="128" t="s">
        <v>117</v>
      </c>
      <c r="C14" s="128"/>
      <c r="D14" s="128"/>
      <c r="E14" s="29">
        <f>'ورود اطلاعات'!D10</f>
        <v>0</v>
      </c>
      <c r="F14" s="30">
        <f>E14*1797</f>
        <v>0</v>
      </c>
      <c r="G14" s="31">
        <f>F14*'جدول محاسبات'!F30%</f>
        <v>0</v>
      </c>
      <c r="H14" s="30">
        <f>'جدول محاسبات'!G14+'جدول محاسبات'!F14</f>
        <v>0</v>
      </c>
      <c r="I14" s="30">
        <f>E14*2120</f>
        <v>0</v>
      </c>
      <c r="J14" s="14"/>
      <c r="K14" s="16"/>
      <c r="L14" s="87"/>
      <c r="M14" s="87"/>
      <c r="N14" s="88">
        <f>2120*E14</f>
        <v>0</v>
      </c>
      <c r="O14" s="87"/>
      <c r="P14" s="87"/>
      <c r="Q14" s="87"/>
      <c r="R14" s="87"/>
      <c r="S14" s="87"/>
      <c r="T14" s="87"/>
      <c r="U14" s="87"/>
      <c r="V14" s="87"/>
      <c r="W14" s="87"/>
      <c r="X14" s="87"/>
      <c r="Y14" s="87"/>
      <c r="Z14" s="87"/>
      <c r="AA14" s="87"/>
      <c r="AB14" s="87"/>
      <c r="AC14" s="87"/>
      <c r="AD14" s="87"/>
      <c r="AE14" s="87"/>
      <c r="AF14" s="87"/>
      <c r="AG14" s="87"/>
      <c r="AH14" s="87"/>
      <c r="AI14" s="87"/>
      <c r="AJ14" s="87"/>
    </row>
    <row r="15" spans="2:36" ht="21" customHeight="1" x14ac:dyDescent="0.25">
      <c r="B15" s="128" t="s">
        <v>103</v>
      </c>
      <c r="C15" s="128"/>
      <c r="D15" s="128"/>
      <c r="E15" s="29"/>
      <c r="F15" s="30">
        <f>H15</f>
        <v>0</v>
      </c>
      <c r="G15" s="31"/>
      <c r="H15" s="30">
        <f>IF('ورود اطلاعات'!G5="بلی",(11230000)/4,0)</f>
        <v>0</v>
      </c>
      <c r="I15" s="30">
        <f>IF('ورود اطلاعات'!G5="بلی",(15630000)/4,0)</f>
        <v>0</v>
      </c>
      <c r="J15" s="14"/>
      <c r="K15" s="16"/>
      <c r="L15" s="87"/>
      <c r="M15" s="87"/>
      <c r="N15" s="88">
        <f>I15</f>
        <v>0</v>
      </c>
      <c r="O15" s="87"/>
      <c r="P15" s="87"/>
      <c r="Q15" s="87"/>
      <c r="R15" s="87"/>
      <c r="S15" s="87"/>
      <c r="T15" s="87"/>
      <c r="U15" s="87"/>
      <c r="V15" s="87"/>
      <c r="W15" s="87"/>
      <c r="X15" s="87"/>
      <c r="Y15" s="87"/>
      <c r="Z15" s="87"/>
      <c r="AA15" s="87"/>
      <c r="AB15" s="87"/>
      <c r="AC15" s="87"/>
      <c r="AD15" s="87"/>
      <c r="AE15" s="87"/>
      <c r="AF15" s="87"/>
      <c r="AG15" s="87"/>
      <c r="AH15" s="87"/>
      <c r="AI15" s="87"/>
      <c r="AJ15" s="87"/>
    </row>
    <row r="16" spans="2:36" ht="21" customHeight="1" x14ac:dyDescent="0.25">
      <c r="B16" s="128" t="s">
        <v>115</v>
      </c>
      <c r="C16" s="128"/>
      <c r="D16" s="128"/>
      <c r="E16" s="29">
        <f>'ورود اطلاعات'!D11</f>
        <v>0</v>
      </c>
      <c r="F16" s="30">
        <f>E16*1797</f>
        <v>0</v>
      </c>
      <c r="G16" s="31">
        <f>F16*'جدول محاسبات'!F30%</f>
        <v>0</v>
      </c>
      <c r="H16" s="30">
        <f>'جدول محاسبات'!G16+'جدول محاسبات'!F16</f>
        <v>0</v>
      </c>
      <c r="I16" s="30">
        <f>E16*2120</f>
        <v>0</v>
      </c>
      <c r="J16" s="14"/>
      <c r="K16" s="16"/>
      <c r="L16" s="87"/>
      <c r="M16" s="87"/>
      <c r="N16" s="88">
        <f>2120*E16</f>
        <v>0</v>
      </c>
      <c r="O16" s="87"/>
      <c r="P16" s="87"/>
      <c r="Q16" s="87"/>
      <c r="R16" s="87"/>
      <c r="S16" s="87"/>
      <c r="T16" s="87"/>
      <c r="U16" s="87"/>
      <c r="V16" s="87"/>
      <c r="W16" s="87"/>
      <c r="X16" s="87"/>
      <c r="Y16" s="87"/>
      <c r="Z16" s="87"/>
      <c r="AA16" s="87"/>
      <c r="AB16" s="87"/>
      <c r="AC16" s="87"/>
      <c r="AD16" s="87"/>
      <c r="AE16" s="87"/>
      <c r="AF16" s="87"/>
      <c r="AG16" s="87"/>
      <c r="AH16" s="87"/>
      <c r="AI16" s="87"/>
      <c r="AJ16" s="87"/>
    </row>
    <row r="17" spans="1:36" ht="21" customHeight="1" x14ac:dyDescent="0.25">
      <c r="B17" s="128" t="s">
        <v>116</v>
      </c>
      <c r="C17" s="128"/>
      <c r="D17" s="128"/>
      <c r="E17" s="29">
        <f>'ورود اطلاعات'!D12</f>
        <v>0</v>
      </c>
      <c r="F17" s="30">
        <f>E17*1797</f>
        <v>0</v>
      </c>
      <c r="G17" s="31">
        <f>F17*'جدول محاسبات'!F30%</f>
        <v>0</v>
      </c>
      <c r="H17" s="30">
        <f>'جدول محاسبات'!G17+'جدول محاسبات'!F17</f>
        <v>0</v>
      </c>
      <c r="I17" s="30">
        <f>E17*2120</f>
        <v>0</v>
      </c>
      <c r="J17" s="14"/>
      <c r="K17" s="16"/>
      <c r="L17" s="87"/>
      <c r="M17" s="87"/>
      <c r="N17" s="88">
        <f>2120*E17</f>
        <v>0</v>
      </c>
      <c r="O17" s="87"/>
      <c r="P17" s="87"/>
      <c r="Q17" s="87"/>
      <c r="R17" s="87"/>
      <c r="S17" s="87"/>
      <c r="T17" s="87"/>
      <c r="U17" s="87"/>
      <c r="V17" s="87"/>
      <c r="W17" s="87"/>
      <c r="X17" s="87"/>
      <c r="Y17" s="87"/>
      <c r="Z17" s="87"/>
      <c r="AA17" s="87"/>
      <c r="AB17" s="87"/>
      <c r="AC17" s="87"/>
      <c r="AD17" s="87"/>
      <c r="AE17" s="87"/>
      <c r="AF17" s="87"/>
      <c r="AG17" s="87"/>
      <c r="AH17" s="87"/>
      <c r="AI17" s="87"/>
      <c r="AJ17" s="87"/>
    </row>
    <row r="18" spans="1:36" ht="21" customHeight="1" x14ac:dyDescent="0.25">
      <c r="B18" s="128" t="s">
        <v>118</v>
      </c>
      <c r="C18" s="128"/>
      <c r="D18" s="128"/>
      <c r="E18" s="29">
        <f>'ورود اطلاعات'!D13</f>
        <v>0</v>
      </c>
      <c r="F18" s="30">
        <f>E18*1797</f>
        <v>0</v>
      </c>
      <c r="G18" s="31">
        <f>F18*'جدول محاسبات'!F30%</f>
        <v>0</v>
      </c>
      <c r="H18" s="30">
        <f>'جدول محاسبات'!G18+'جدول محاسبات'!F18</f>
        <v>0</v>
      </c>
      <c r="I18" s="30">
        <f>E18*2120</f>
        <v>0</v>
      </c>
      <c r="J18" s="14"/>
      <c r="K18" s="16"/>
      <c r="L18" s="87"/>
      <c r="M18" s="87"/>
      <c r="N18" s="88">
        <f>2120*E18</f>
        <v>0</v>
      </c>
      <c r="O18" s="87"/>
      <c r="P18" s="87"/>
      <c r="Q18" s="87"/>
      <c r="R18" s="87"/>
      <c r="S18" s="87"/>
      <c r="T18" s="87"/>
      <c r="U18" s="87"/>
      <c r="V18" s="87"/>
      <c r="W18" s="87"/>
      <c r="X18" s="87"/>
      <c r="Y18" s="87"/>
      <c r="Z18" s="87"/>
      <c r="AA18" s="87"/>
      <c r="AB18" s="87"/>
      <c r="AC18" s="87"/>
      <c r="AD18" s="87"/>
      <c r="AE18" s="87"/>
      <c r="AF18" s="87"/>
      <c r="AG18" s="87"/>
      <c r="AH18" s="87"/>
      <c r="AI18" s="87"/>
      <c r="AJ18" s="87"/>
    </row>
    <row r="19" spans="1:36" ht="21" customHeight="1" x14ac:dyDescent="0.25">
      <c r="B19" s="128" t="s">
        <v>119</v>
      </c>
      <c r="C19" s="128"/>
      <c r="D19" s="128"/>
      <c r="E19" s="29">
        <f>'ورود اطلاعات'!D14</f>
        <v>0</v>
      </c>
      <c r="F19" s="30">
        <f>E19*1797</f>
        <v>0</v>
      </c>
      <c r="G19" s="31"/>
      <c r="H19" s="30">
        <f>'جدول محاسبات'!F19</f>
        <v>0</v>
      </c>
      <c r="I19" s="30">
        <f>E19*2120</f>
        <v>0</v>
      </c>
      <c r="J19" s="14"/>
      <c r="K19" s="16"/>
      <c r="L19" s="87"/>
      <c r="M19" s="87"/>
      <c r="N19" s="88">
        <f>2120*E19</f>
        <v>0</v>
      </c>
      <c r="O19" s="87"/>
      <c r="P19" s="87"/>
      <c r="Q19" s="87"/>
      <c r="R19" s="87"/>
      <c r="S19" s="87"/>
      <c r="T19" s="87"/>
      <c r="U19" s="87"/>
      <c r="V19" s="87"/>
      <c r="W19" s="87"/>
      <c r="X19" s="87"/>
      <c r="Y19" s="87"/>
      <c r="Z19" s="87"/>
      <c r="AA19" s="87"/>
      <c r="AB19" s="87"/>
      <c r="AC19" s="87"/>
      <c r="AD19" s="87"/>
      <c r="AE19" s="87"/>
      <c r="AF19" s="87"/>
      <c r="AG19" s="87"/>
      <c r="AH19" s="87"/>
      <c r="AI19" s="87"/>
      <c r="AJ19" s="87"/>
    </row>
    <row r="20" spans="1:36" ht="21" customHeight="1" x14ac:dyDescent="0.25">
      <c r="B20" s="128" t="s">
        <v>120</v>
      </c>
      <c r="C20" s="128"/>
      <c r="D20" s="128"/>
      <c r="E20" s="29">
        <f>'ورود اطلاعات'!D15</f>
        <v>0</v>
      </c>
      <c r="F20" s="30">
        <f>E20*1797</f>
        <v>0</v>
      </c>
      <c r="G20" s="31"/>
      <c r="H20" s="30">
        <f>'جدول محاسبات'!F20</f>
        <v>0</v>
      </c>
      <c r="I20" s="30">
        <f>E20*2120</f>
        <v>0</v>
      </c>
      <c r="J20" s="14"/>
      <c r="K20" s="16"/>
      <c r="L20" s="87"/>
      <c r="M20" s="87"/>
      <c r="N20" s="88">
        <f>2120*E20</f>
        <v>0</v>
      </c>
      <c r="O20" s="87"/>
      <c r="P20" s="87"/>
      <c r="Q20" s="87"/>
      <c r="R20" s="87"/>
      <c r="S20" s="87"/>
      <c r="T20" s="87"/>
      <c r="U20" s="87"/>
      <c r="V20" s="87"/>
      <c r="W20" s="87"/>
      <c r="X20" s="87"/>
      <c r="Y20" s="87"/>
      <c r="Z20" s="87"/>
      <c r="AA20" s="87"/>
      <c r="AB20" s="87"/>
      <c r="AC20" s="87"/>
      <c r="AD20" s="87"/>
      <c r="AE20" s="87"/>
      <c r="AF20" s="87"/>
      <c r="AG20" s="87"/>
      <c r="AH20" s="87"/>
      <c r="AI20" s="87"/>
      <c r="AJ20" s="87"/>
    </row>
    <row r="21" spans="1:36" ht="21" customHeight="1" x14ac:dyDescent="0.25">
      <c r="B21" s="128" t="s">
        <v>121</v>
      </c>
      <c r="C21" s="128"/>
      <c r="D21" s="128"/>
      <c r="E21" s="29"/>
      <c r="F21" s="30">
        <f>F5*'ورود اطلاعات'!G15%</f>
        <v>0</v>
      </c>
      <c r="G21" s="31"/>
      <c r="H21" s="30">
        <f>H5*'ورود اطلاعات'!G15%</f>
        <v>0</v>
      </c>
      <c r="I21" s="30">
        <f>I5*'ورود اطلاعات'!G15%</f>
        <v>0</v>
      </c>
      <c r="J21" s="14"/>
      <c r="K21" s="16"/>
      <c r="L21" s="87"/>
      <c r="M21" s="87"/>
      <c r="N21" s="88">
        <f>N5*'ورود اطلاعات'!G15%</f>
        <v>0</v>
      </c>
      <c r="O21" s="87"/>
      <c r="P21" s="87"/>
      <c r="Q21" s="87"/>
      <c r="R21" s="87"/>
      <c r="S21" s="87"/>
      <c r="T21" s="87"/>
      <c r="U21" s="87"/>
      <c r="V21" s="87"/>
      <c r="W21" s="87"/>
      <c r="X21" s="87"/>
      <c r="Y21" s="87"/>
      <c r="Z21" s="87"/>
      <c r="AA21" s="87"/>
      <c r="AB21" s="87"/>
      <c r="AC21" s="87"/>
      <c r="AD21" s="87"/>
      <c r="AE21" s="87"/>
      <c r="AF21" s="87"/>
      <c r="AG21" s="87"/>
      <c r="AH21" s="87"/>
      <c r="AI21" s="87"/>
      <c r="AJ21" s="87"/>
    </row>
    <row r="22" spans="1:36" ht="21" customHeight="1" x14ac:dyDescent="0.25">
      <c r="B22" s="128" t="s">
        <v>122</v>
      </c>
      <c r="C22" s="128"/>
      <c r="D22" s="128"/>
      <c r="E22" s="29"/>
      <c r="F22" s="30">
        <f>'ورود اطلاعات'!G9</f>
        <v>0</v>
      </c>
      <c r="G22" s="31"/>
      <c r="H22" s="30">
        <f>'جدول محاسبات'!F22</f>
        <v>0</v>
      </c>
      <c r="I22" s="30">
        <f>'ورود اطلاعات'!G9</f>
        <v>0</v>
      </c>
      <c r="J22" s="14"/>
      <c r="K22" s="16"/>
      <c r="L22" s="87"/>
      <c r="M22" s="87"/>
      <c r="N22" s="88">
        <f>F22</f>
        <v>0</v>
      </c>
      <c r="O22" s="87"/>
      <c r="P22" s="87"/>
      <c r="Q22" s="87"/>
      <c r="R22" s="87"/>
      <c r="S22" s="87"/>
      <c r="T22" s="87"/>
      <c r="U22" s="87"/>
      <c r="V22" s="87"/>
      <c r="W22" s="87"/>
      <c r="X22" s="87"/>
      <c r="Y22" s="87"/>
      <c r="Z22" s="87"/>
      <c r="AA22" s="87"/>
      <c r="AB22" s="87"/>
      <c r="AC22" s="87"/>
      <c r="AD22" s="87"/>
      <c r="AE22" s="87"/>
      <c r="AF22" s="87"/>
      <c r="AG22" s="87"/>
      <c r="AH22" s="87"/>
      <c r="AI22" s="87"/>
      <c r="AJ22" s="87"/>
    </row>
    <row r="23" spans="1:36" ht="21" customHeight="1" x14ac:dyDescent="0.25">
      <c r="B23" s="128" t="s">
        <v>127</v>
      </c>
      <c r="C23" s="128"/>
      <c r="D23" s="128"/>
      <c r="E23" s="29">
        <f>ROUNDUP(F41/2120,0)</f>
        <v>2076</v>
      </c>
      <c r="F23" s="30">
        <f>'ورود اطلاعات'!G10</f>
        <v>0</v>
      </c>
      <c r="G23" s="31"/>
      <c r="H23" s="30">
        <f>'جدول محاسبات'!F23</f>
        <v>0</v>
      </c>
      <c r="I23" s="30">
        <f>E23*2120</f>
        <v>4401120</v>
      </c>
      <c r="J23" s="14"/>
      <c r="K23" s="16"/>
      <c r="L23" s="87"/>
      <c r="M23" s="87"/>
      <c r="N23" s="88"/>
      <c r="O23" s="87"/>
      <c r="P23" s="87"/>
      <c r="Q23" s="87"/>
      <c r="R23" s="87"/>
      <c r="S23" s="87"/>
      <c r="T23" s="87"/>
      <c r="U23" s="87"/>
      <c r="V23" s="87"/>
      <c r="W23" s="87"/>
      <c r="X23" s="87"/>
      <c r="Y23" s="87"/>
      <c r="Z23" s="87"/>
      <c r="AA23" s="87"/>
      <c r="AB23" s="87"/>
      <c r="AC23" s="87"/>
      <c r="AD23" s="87"/>
      <c r="AE23" s="87"/>
      <c r="AF23" s="87"/>
      <c r="AG23" s="87"/>
      <c r="AH23" s="87"/>
      <c r="AI23" s="87"/>
      <c r="AJ23" s="87"/>
    </row>
    <row r="24" spans="1:36" ht="21" customHeight="1" x14ac:dyDescent="0.25">
      <c r="B24" s="128" t="s">
        <v>128</v>
      </c>
      <c r="C24" s="128"/>
      <c r="D24" s="128"/>
      <c r="E24" s="29">
        <f>ROUNDUP((H26-F26)/1797,0)</f>
        <v>6912</v>
      </c>
      <c r="F24" s="30">
        <v>0</v>
      </c>
      <c r="G24" s="31"/>
      <c r="H24" s="30">
        <v>0</v>
      </c>
      <c r="I24" s="30">
        <f>E24*2120</f>
        <v>14653440</v>
      </c>
      <c r="J24" s="14"/>
      <c r="K24" s="16"/>
      <c r="L24" s="87"/>
      <c r="M24" s="87"/>
      <c r="N24" s="88"/>
      <c r="O24" s="87"/>
      <c r="P24" s="87"/>
      <c r="Q24" s="87"/>
      <c r="R24" s="87"/>
      <c r="S24" s="87"/>
      <c r="T24" s="87"/>
      <c r="U24" s="87"/>
      <c r="V24" s="87"/>
      <c r="W24" s="87"/>
      <c r="X24" s="87"/>
      <c r="Y24" s="87"/>
      <c r="Z24" s="87"/>
      <c r="AA24" s="87"/>
      <c r="AB24" s="87"/>
      <c r="AC24" s="87"/>
      <c r="AD24" s="87"/>
      <c r="AE24" s="87"/>
      <c r="AF24" s="87"/>
      <c r="AG24" s="87"/>
      <c r="AH24" s="87"/>
      <c r="AI24" s="87"/>
      <c r="AJ24" s="87"/>
    </row>
    <row r="25" spans="1:36" ht="21" customHeight="1" x14ac:dyDescent="0.25">
      <c r="B25" s="128" t="s">
        <v>126</v>
      </c>
      <c r="C25" s="128"/>
      <c r="D25" s="128"/>
      <c r="E25" s="29"/>
      <c r="F25" s="30"/>
      <c r="G25" s="31"/>
      <c r="H25" s="30">
        <f>IF(SUM(H8,H10,H11,H14,H16,H17,H18)&lt;12420000,12420000-SUM(H8,H10,H11,H14,H16,H17,H18),0)</f>
        <v>12420000</v>
      </c>
      <c r="I25" s="30">
        <f>IF(SUM(I8,I10,I11,I14,I16,I17,I18,I23,I24)&lt;15630000,15630000-SUM(I8,I10,I11,I14,I16,I17,I18,I23,I24),0)</f>
        <v>0</v>
      </c>
      <c r="J25" s="14"/>
      <c r="K25" s="16"/>
      <c r="L25" s="89"/>
      <c r="M25" s="87"/>
      <c r="N25" s="88"/>
      <c r="O25" s="87"/>
      <c r="P25" s="87"/>
      <c r="Q25" s="87"/>
      <c r="R25" s="87"/>
      <c r="S25" s="87"/>
      <c r="T25" s="87"/>
      <c r="U25" s="87"/>
      <c r="V25" s="87"/>
      <c r="W25" s="87"/>
      <c r="X25" s="87"/>
      <c r="Y25" s="87"/>
      <c r="Z25" s="87"/>
      <c r="AA25" s="87"/>
      <c r="AB25" s="87"/>
      <c r="AC25" s="87"/>
      <c r="AD25" s="87"/>
      <c r="AE25" s="87"/>
      <c r="AF25" s="87"/>
      <c r="AG25" s="87"/>
      <c r="AH25" s="87"/>
      <c r="AI25" s="87"/>
      <c r="AJ25" s="87"/>
    </row>
    <row r="26" spans="1:36" ht="23.1" customHeight="1" x14ac:dyDescent="0.25">
      <c r="B26" s="141" t="s">
        <v>22</v>
      </c>
      <c r="C26" s="141"/>
      <c r="D26" s="141"/>
      <c r="E26" s="44">
        <f t="shared" ref="E26:G26" si="2">SUM(E8:E25)</f>
        <v>8988</v>
      </c>
      <c r="F26" s="45">
        <f>SUM(F8:F25)</f>
        <v>0</v>
      </c>
      <c r="G26" s="46">
        <f t="shared" si="2"/>
        <v>0</v>
      </c>
      <c r="H26" s="47">
        <f>SUM(H8:H25)</f>
        <v>12420000</v>
      </c>
      <c r="I26" s="45">
        <f>SUM(I8:I25)</f>
        <v>19054560</v>
      </c>
      <c r="J26" s="14"/>
      <c r="K26" s="16"/>
      <c r="L26" s="87"/>
      <c r="M26" s="87" t="s">
        <v>160</v>
      </c>
      <c r="N26" s="88">
        <f>SUM(N8:N25)</f>
        <v>0</v>
      </c>
      <c r="O26" s="87"/>
      <c r="P26" s="87"/>
      <c r="Q26" s="87"/>
      <c r="R26" s="87"/>
      <c r="S26" s="87"/>
      <c r="T26" s="87"/>
      <c r="U26" s="87"/>
      <c r="V26" s="87"/>
      <c r="W26" s="87"/>
      <c r="X26" s="87"/>
      <c r="Y26" s="87"/>
      <c r="Z26" s="87"/>
      <c r="AA26" s="87"/>
      <c r="AB26" s="87"/>
      <c r="AC26" s="87"/>
      <c r="AD26" s="87"/>
      <c r="AE26" s="87"/>
      <c r="AF26" s="87"/>
      <c r="AG26" s="87"/>
      <c r="AH26" s="87"/>
      <c r="AI26" s="87"/>
      <c r="AJ26" s="87"/>
    </row>
    <row r="27" spans="1:36" ht="18" x14ac:dyDescent="0.25">
      <c r="A27" s="19"/>
      <c r="B27" s="189" t="s">
        <v>84</v>
      </c>
      <c r="C27" s="189"/>
      <c r="D27" s="189"/>
      <c r="E27" s="189"/>
      <c r="F27" s="189"/>
      <c r="G27" s="189"/>
      <c r="H27" s="189"/>
      <c r="I27" s="189"/>
      <c r="J27" s="14"/>
      <c r="K27" s="16"/>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row>
    <row r="28" spans="1:36" ht="18" x14ac:dyDescent="0.25">
      <c r="A28" s="19"/>
      <c r="B28" s="190" t="s">
        <v>163</v>
      </c>
      <c r="C28" s="190"/>
      <c r="D28" s="34"/>
      <c r="E28" s="34"/>
      <c r="F28" s="34"/>
      <c r="G28" s="34"/>
      <c r="H28" s="136" t="s">
        <v>162</v>
      </c>
      <c r="I28" s="136"/>
      <c r="J28" s="14"/>
      <c r="K28" s="16"/>
      <c r="L28" s="87"/>
      <c r="M28" s="87" t="s">
        <v>159</v>
      </c>
      <c r="N28" s="88">
        <f>(F29/1797)*2120</f>
        <v>0</v>
      </c>
      <c r="O28" s="87"/>
      <c r="P28" s="87"/>
      <c r="Q28" s="87"/>
      <c r="R28" s="87"/>
      <c r="S28" s="87"/>
      <c r="T28" s="87"/>
      <c r="U28" s="87"/>
      <c r="V28" s="87"/>
      <c r="W28" s="87"/>
      <c r="X28" s="87"/>
      <c r="Y28" s="87"/>
      <c r="Z28" s="87"/>
      <c r="AA28" s="87"/>
      <c r="AB28" s="87"/>
      <c r="AC28" s="87"/>
      <c r="AD28" s="87"/>
      <c r="AE28" s="87"/>
      <c r="AF28" s="87"/>
      <c r="AG28" s="87"/>
      <c r="AH28" s="87"/>
      <c r="AI28" s="87"/>
      <c r="AJ28" s="87"/>
    </row>
    <row r="29" spans="1:36" ht="21.95" customHeight="1" x14ac:dyDescent="0.25">
      <c r="B29" s="115" t="s">
        <v>85</v>
      </c>
      <c r="C29" s="115"/>
      <c r="D29" s="115"/>
      <c r="E29" s="115"/>
      <c r="F29" s="35">
        <f>SUM(F5:F7,F10,F11,F14,F16,F17,F18)</f>
        <v>0</v>
      </c>
      <c r="G29" s="16"/>
      <c r="H29" s="18"/>
      <c r="I29" s="16"/>
      <c r="J29" s="16"/>
      <c r="K29" s="16"/>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row>
    <row r="30" spans="1:36" ht="21.95" customHeight="1" x14ac:dyDescent="0.25">
      <c r="B30" s="115" t="s">
        <v>92</v>
      </c>
      <c r="C30" s="115"/>
      <c r="D30" s="115"/>
      <c r="E30" s="115"/>
      <c r="F30" s="36">
        <f>IF(F29&gt;50000000,0,-22%*(F29/1000000)+11)</f>
        <v>11</v>
      </c>
      <c r="G30" s="140"/>
      <c r="H30" s="139"/>
      <c r="I30" s="139"/>
      <c r="J30" s="16"/>
      <c r="K30" s="16"/>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row>
    <row r="31" spans="1:36" ht="8.1" customHeight="1" x14ac:dyDescent="0.25">
      <c r="B31" s="32"/>
      <c r="C31" s="32"/>
      <c r="D31" s="33"/>
      <c r="E31" s="32"/>
      <c r="F31" s="32"/>
      <c r="G31" s="16"/>
      <c r="H31" s="16"/>
      <c r="I31" s="16"/>
      <c r="J31" s="16"/>
      <c r="K31" s="16"/>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row>
    <row r="32" spans="1:36" ht="21.95" customHeight="1" x14ac:dyDescent="0.25">
      <c r="B32" s="115" t="s">
        <v>93</v>
      </c>
      <c r="C32" s="115"/>
      <c r="D32" s="115"/>
      <c r="E32" s="115"/>
      <c r="F32" s="35">
        <f>H8/176</f>
        <v>0</v>
      </c>
      <c r="G32" s="16"/>
      <c r="H32" s="16"/>
      <c r="I32" s="16"/>
      <c r="J32" s="16"/>
      <c r="K32" s="16"/>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row>
    <row r="33" spans="2:36" ht="21.95" customHeight="1" x14ac:dyDescent="0.6">
      <c r="B33" s="124" t="s">
        <v>94</v>
      </c>
      <c r="C33" s="124"/>
      <c r="D33" s="124"/>
      <c r="E33" s="124"/>
      <c r="F33" s="37">
        <f>SUM(I5:I7,I23:I24)/176</f>
        <v>108264.54545454546</v>
      </c>
      <c r="G33" s="116" t="s">
        <v>96</v>
      </c>
      <c r="H33" s="117"/>
      <c r="I33" s="117"/>
      <c r="J33" s="16"/>
      <c r="K33" s="16"/>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row>
    <row r="34" spans="2:36" ht="21.95" customHeight="1" x14ac:dyDescent="0.25">
      <c r="B34" s="115" t="s">
        <v>95</v>
      </c>
      <c r="C34" s="115"/>
      <c r="D34" s="115"/>
      <c r="E34" s="115"/>
      <c r="F34" s="36" t="e">
        <f>((F33-F32)/F32)*100</f>
        <v>#DIV/0!</v>
      </c>
      <c r="G34" s="138" t="s">
        <v>97</v>
      </c>
      <c r="H34" s="139"/>
      <c r="I34" s="139"/>
      <c r="J34" s="16"/>
      <c r="K34" s="16"/>
      <c r="L34" s="16"/>
    </row>
    <row r="35" spans="2:36" ht="8.1" customHeight="1" x14ac:dyDescent="0.25">
      <c r="B35" s="32"/>
      <c r="C35" s="32"/>
      <c r="D35" s="33"/>
      <c r="E35" s="32"/>
      <c r="F35" s="32"/>
      <c r="G35" s="16"/>
      <c r="H35" s="16"/>
      <c r="I35" s="16"/>
      <c r="J35" s="16"/>
      <c r="K35" s="16"/>
      <c r="L35" s="16"/>
    </row>
    <row r="36" spans="2:36" ht="21.95" customHeight="1" x14ac:dyDescent="0.4">
      <c r="B36" s="115" t="s">
        <v>108</v>
      </c>
      <c r="C36" s="115"/>
      <c r="D36" s="115"/>
      <c r="E36" s="115"/>
      <c r="F36" s="35">
        <f>I26-H26</f>
        <v>6634560</v>
      </c>
      <c r="G36" s="118" t="s">
        <v>98</v>
      </c>
      <c r="H36" s="119"/>
      <c r="I36" s="119"/>
      <c r="J36" s="16"/>
      <c r="K36" s="16"/>
      <c r="L36" s="16"/>
    </row>
    <row r="37" spans="2:36" ht="21.95" customHeight="1" x14ac:dyDescent="0.25">
      <c r="B37" s="115" t="s">
        <v>109</v>
      </c>
      <c r="C37" s="115"/>
      <c r="D37" s="115"/>
      <c r="E37" s="115"/>
      <c r="F37" s="36">
        <f>'جدول محاسبات'!F36/'جدول محاسبات'!H26*100</f>
        <v>53.418357487922705</v>
      </c>
      <c r="G37" s="127" t="s">
        <v>99</v>
      </c>
      <c r="H37" s="127"/>
      <c r="I37" s="127"/>
      <c r="J37" s="16"/>
      <c r="K37" s="16"/>
      <c r="L37" s="16"/>
    </row>
    <row r="38" spans="2:36" ht="8.1" customHeight="1" x14ac:dyDescent="0.25">
      <c r="B38" s="32"/>
      <c r="C38" s="32"/>
      <c r="D38" s="33"/>
      <c r="E38" s="32"/>
      <c r="F38" s="32"/>
      <c r="G38" s="127"/>
      <c r="H38" s="127"/>
      <c r="I38" s="127"/>
      <c r="J38" s="16"/>
      <c r="K38" s="16"/>
      <c r="L38" s="16"/>
    </row>
    <row r="39" spans="2:36" ht="21.95" customHeight="1" x14ac:dyDescent="0.25">
      <c r="B39" s="115" t="s">
        <v>105</v>
      </c>
      <c r="C39" s="115"/>
      <c r="D39" s="115"/>
      <c r="E39" s="115"/>
      <c r="F39" s="35">
        <f>IF('ورود اطلاعات'!G18="خیر",F29,F26)</f>
        <v>0</v>
      </c>
      <c r="G39" s="122" t="s">
        <v>101</v>
      </c>
      <c r="H39" s="123"/>
      <c r="I39" s="123"/>
      <c r="J39" s="16"/>
      <c r="K39" s="16"/>
      <c r="L39" s="16"/>
    </row>
    <row r="40" spans="2:36" ht="21.95" customHeight="1" x14ac:dyDescent="0.25">
      <c r="B40" s="115" t="s">
        <v>106</v>
      </c>
      <c r="C40" s="115"/>
      <c r="D40" s="115"/>
      <c r="E40" s="115"/>
      <c r="F40" s="35">
        <f>IF('ورود اطلاعات'!G18="خیر",N28,N26)</f>
        <v>0</v>
      </c>
      <c r="G40" s="120" t="s">
        <v>100</v>
      </c>
      <c r="H40" s="121"/>
      <c r="I40" s="121"/>
      <c r="J40" s="16"/>
      <c r="K40" s="16"/>
      <c r="L40" s="16"/>
    </row>
    <row r="41" spans="2:36" ht="21.95" customHeight="1" x14ac:dyDescent="0.25">
      <c r="B41" s="115" t="s">
        <v>107</v>
      </c>
      <c r="C41" s="115"/>
      <c r="D41" s="115"/>
      <c r="E41" s="115"/>
      <c r="F41" s="35">
        <f>IF(F40-F39&lt;4400000,4400000-(F40-F39),0)</f>
        <v>4400000</v>
      </c>
      <c r="G41" s="125" t="s">
        <v>111</v>
      </c>
      <c r="H41" s="126"/>
      <c r="I41" s="126"/>
      <c r="J41" s="16"/>
      <c r="K41" s="16"/>
      <c r="L41" s="16"/>
    </row>
    <row r="42" spans="2:36" x14ac:dyDescent="0.25">
      <c r="B42" s="16"/>
      <c r="C42" s="16"/>
      <c r="D42" s="20"/>
      <c r="E42" s="16"/>
      <c r="F42" s="16"/>
      <c r="G42" s="16"/>
      <c r="H42" s="16"/>
      <c r="I42" s="16"/>
      <c r="J42" s="16"/>
      <c r="K42" s="16"/>
      <c r="L42" s="16"/>
    </row>
  </sheetData>
  <sheetProtection algorithmName="SHA-512" hashValue="2qONBNLSztY5SYX5wbQczMO1MjsheGV3EARx2/6Er5SO77BMa+sDd/ET23PRhxcm51XQTIiUdEVUoxtOmp+tVA==" saltValue="HWIheEG1JXaadj8WhP80qA==" spinCount="100000" sheet="1" objects="1" scenarios="1"/>
  <mergeCells count="47">
    <mergeCell ref="B13:D13"/>
    <mergeCell ref="H28:I28"/>
    <mergeCell ref="B1:I1"/>
    <mergeCell ref="G34:I34"/>
    <mergeCell ref="G30:I30"/>
    <mergeCell ref="B12:D12"/>
    <mergeCell ref="B14:D14"/>
    <mergeCell ref="B15:D15"/>
    <mergeCell ref="B22:D22"/>
    <mergeCell ref="B25:D25"/>
    <mergeCell ref="B26:D26"/>
    <mergeCell ref="B16:D16"/>
    <mergeCell ref="B17:D17"/>
    <mergeCell ref="B18:D18"/>
    <mergeCell ref="B19:D19"/>
    <mergeCell ref="B20:D20"/>
    <mergeCell ref="B9:D9"/>
    <mergeCell ref="B10:D10"/>
    <mergeCell ref="B11:D11"/>
    <mergeCell ref="B2:I2"/>
    <mergeCell ref="B5:B8"/>
    <mergeCell ref="B3:D4"/>
    <mergeCell ref="C5:D5"/>
    <mergeCell ref="C6:D6"/>
    <mergeCell ref="C7:D7"/>
    <mergeCell ref="C8:D8"/>
    <mergeCell ref="E3:E4"/>
    <mergeCell ref="B21:D21"/>
    <mergeCell ref="B34:E34"/>
    <mergeCell ref="B36:E36"/>
    <mergeCell ref="B30:E30"/>
    <mergeCell ref="B29:E29"/>
    <mergeCell ref="B32:E32"/>
    <mergeCell ref="B27:I27"/>
    <mergeCell ref="B23:D23"/>
    <mergeCell ref="B24:D24"/>
    <mergeCell ref="B39:E39"/>
    <mergeCell ref="B40:E40"/>
    <mergeCell ref="B41:E41"/>
    <mergeCell ref="B37:E37"/>
    <mergeCell ref="G33:I33"/>
    <mergeCell ref="G36:I36"/>
    <mergeCell ref="G40:I40"/>
    <mergeCell ref="G39:I39"/>
    <mergeCell ref="B33:E33"/>
    <mergeCell ref="G41:I41"/>
    <mergeCell ref="G37:I38"/>
  </mergeCells>
  <hyperlinks>
    <hyperlink ref="G40" r:id="rId1" xr:uid="{00000000-0004-0000-0100-000000000000}"/>
    <hyperlink ref="G34" r:id="rId2" xr:uid="{00000000-0004-0000-0100-000001000000}"/>
  </hyperlinks>
  <printOptions horizontalCentered="1" verticalCentered="1"/>
  <pageMargins left="0.25" right="0.25" top="0.25" bottom="0.25" header="0.25" footer="0.25"/>
  <pageSetup paperSize="9" scale="90" orientation="portrait" r:id="rId3"/>
  <drawing r:id="rId4"/>
  <legacy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9" tint="-0.499984740745262"/>
    <pageSetUpPr fitToPage="1"/>
  </sheetPr>
  <dimension ref="A1:I43"/>
  <sheetViews>
    <sheetView rightToLeft="1" zoomScaleNormal="100" workbookViewId="0">
      <selection activeCell="H9" sqref="H9"/>
    </sheetView>
  </sheetViews>
  <sheetFormatPr defaultRowHeight="15" x14ac:dyDescent="0.25"/>
  <cols>
    <col min="1" max="1" width="3.7109375" customWidth="1"/>
    <col min="2" max="2" width="33.5703125" customWidth="1"/>
    <col min="3" max="3" width="13.5703125" customWidth="1"/>
    <col min="4" max="4" width="12.5703125" customWidth="1"/>
    <col min="5" max="5" width="6.140625" customWidth="1"/>
    <col min="6" max="6" width="9.140625" customWidth="1"/>
    <col min="7" max="7" width="8.5703125" customWidth="1"/>
    <col min="8" max="8" width="13.5703125" customWidth="1"/>
  </cols>
  <sheetData>
    <row r="1" spans="1:9" ht="18.75" customHeight="1" x14ac:dyDescent="0.4">
      <c r="A1" s="2"/>
      <c r="B1" s="180"/>
      <c r="C1" s="181" t="s">
        <v>45</v>
      </c>
      <c r="D1" s="181"/>
      <c r="E1" s="181"/>
      <c r="F1" s="179"/>
      <c r="G1" s="179"/>
      <c r="H1" s="179"/>
      <c r="I1" s="2"/>
    </row>
    <row r="2" spans="1:9" ht="27.75" customHeight="1" x14ac:dyDescent="0.25">
      <c r="A2" s="2"/>
      <c r="B2" s="180"/>
      <c r="C2" s="182" t="s">
        <v>46</v>
      </c>
      <c r="D2" s="182"/>
      <c r="E2" s="182"/>
      <c r="F2" s="183"/>
      <c r="G2" s="183"/>
      <c r="H2" s="3"/>
      <c r="I2" s="2"/>
    </row>
    <row r="3" spans="1:9" ht="18.75" customHeight="1" x14ac:dyDescent="0.4">
      <c r="A3" s="2"/>
      <c r="B3" s="180"/>
      <c r="C3" s="184" t="s">
        <v>47</v>
      </c>
      <c r="D3" s="184"/>
      <c r="E3" s="184"/>
      <c r="F3" s="7"/>
      <c r="G3" s="185"/>
      <c r="H3" s="185"/>
      <c r="I3" s="2"/>
    </row>
    <row r="4" spans="1:9" ht="18" x14ac:dyDescent="0.25">
      <c r="A4" s="2"/>
      <c r="B4" s="166" t="s">
        <v>48</v>
      </c>
      <c r="C4" s="168"/>
      <c r="D4" s="166" t="s">
        <v>49</v>
      </c>
      <c r="E4" s="167"/>
      <c r="F4" s="167"/>
      <c r="G4" s="167"/>
      <c r="H4" s="168"/>
      <c r="I4" s="2"/>
    </row>
    <row r="5" spans="1:9" ht="18" x14ac:dyDescent="0.25">
      <c r="A5" s="2"/>
      <c r="B5" s="23" t="s">
        <v>50</v>
      </c>
      <c r="C5" s="166" t="s">
        <v>51</v>
      </c>
      <c r="D5" s="167"/>
      <c r="E5" s="168"/>
      <c r="F5" s="153" t="s">
        <v>52</v>
      </c>
      <c r="G5" s="154"/>
      <c r="H5" s="155"/>
      <c r="I5" s="2"/>
    </row>
    <row r="6" spans="1:9" ht="18" x14ac:dyDescent="0.25">
      <c r="A6" s="2"/>
      <c r="B6" s="23" t="s">
        <v>53</v>
      </c>
      <c r="C6" s="166" t="s">
        <v>54</v>
      </c>
      <c r="D6" s="167"/>
      <c r="E6" s="167"/>
      <c r="F6" s="177" t="s">
        <v>76</v>
      </c>
      <c r="G6" s="177"/>
      <c r="H6" s="177"/>
      <c r="I6" s="2"/>
    </row>
    <row r="7" spans="1:9" ht="18" x14ac:dyDescent="0.25">
      <c r="A7" s="2"/>
      <c r="B7" s="25" t="s">
        <v>55</v>
      </c>
      <c r="C7" s="166" t="s">
        <v>56</v>
      </c>
      <c r="D7" s="167"/>
      <c r="E7" s="167"/>
      <c r="F7" s="177" t="str">
        <f>" جنسیت :"</f>
        <v xml:space="preserve"> جنسیت :</v>
      </c>
      <c r="G7" s="177"/>
      <c r="H7" s="177"/>
      <c r="I7" s="2"/>
    </row>
    <row r="8" spans="1:9" ht="18" x14ac:dyDescent="0.25">
      <c r="A8" s="2"/>
      <c r="B8" s="166" t="s">
        <v>57</v>
      </c>
      <c r="C8" s="167"/>
      <c r="D8" s="167"/>
      <c r="E8" s="167"/>
      <c r="F8" s="167"/>
      <c r="G8" s="167" t="s">
        <v>58</v>
      </c>
      <c r="H8" s="168"/>
      <c r="I8" s="2"/>
    </row>
    <row r="9" spans="1:9" ht="18" x14ac:dyDescent="0.25">
      <c r="A9" s="2"/>
      <c r="B9" s="21" t="s">
        <v>59</v>
      </c>
      <c r="C9" s="178" t="s">
        <v>60</v>
      </c>
      <c r="D9" s="178"/>
      <c r="E9" s="167"/>
      <c r="F9" s="167"/>
      <c r="G9" s="4" t="s">
        <v>61</v>
      </c>
      <c r="H9" s="22"/>
      <c r="I9" s="2"/>
    </row>
    <row r="10" spans="1:9" ht="18" x14ac:dyDescent="0.25">
      <c r="A10" s="2"/>
      <c r="B10" s="166" t="s">
        <v>78</v>
      </c>
      <c r="C10" s="168"/>
      <c r="D10" s="166" t="s">
        <v>62</v>
      </c>
      <c r="E10" s="167"/>
      <c r="F10" s="167"/>
      <c r="G10" s="167"/>
      <c r="H10" s="168"/>
      <c r="I10" s="2"/>
    </row>
    <row r="11" spans="1:9" ht="18" x14ac:dyDescent="0.25">
      <c r="A11" s="2"/>
      <c r="B11" s="166" t="s">
        <v>63</v>
      </c>
      <c r="C11" s="167"/>
      <c r="D11" s="167"/>
      <c r="E11" s="167"/>
      <c r="F11" s="167"/>
      <c r="G11" s="167"/>
      <c r="H11" s="168"/>
      <c r="I11" s="2"/>
    </row>
    <row r="12" spans="1:9" ht="18" x14ac:dyDescent="0.25">
      <c r="A12" s="2"/>
      <c r="B12" s="166" t="s">
        <v>64</v>
      </c>
      <c r="C12" s="168"/>
      <c r="D12" s="21" t="s">
        <v>65</v>
      </c>
      <c r="E12" s="24"/>
      <c r="F12" s="167"/>
      <c r="G12" s="167"/>
      <c r="H12" s="168"/>
      <c r="I12" s="2"/>
    </row>
    <row r="13" spans="1:9" ht="18" x14ac:dyDescent="0.25">
      <c r="A13" s="2"/>
      <c r="B13" s="153" t="s">
        <v>79</v>
      </c>
      <c r="C13" s="155"/>
      <c r="D13" s="153" t="s">
        <v>77</v>
      </c>
      <c r="E13" s="154"/>
      <c r="F13" s="154"/>
      <c r="G13" s="154"/>
      <c r="H13" s="155"/>
      <c r="I13" s="2"/>
    </row>
    <row r="14" spans="1:9" ht="18" x14ac:dyDescent="0.25">
      <c r="A14" s="2"/>
      <c r="B14" s="153" t="s">
        <v>66</v>
      </c>
      <c r="C14" s="155"/>
      <c r="D14" s="166" t="s">
        <v>0</v>
      </c>
      <c r="E14" s="167"/>
      <c r="F14" s="168"/>
      <c r="G14" s="11" t="s">
        <v>1</v>
      </c>
      <c r="H14" s="11" t="s">
        <v>2</v>
      </c>
      <c r="I14" s="2"/>
    </row>
    <row r="15" spans="1:9" ht="18.75" x14ac:dyDescent="0.25">
      <c r="A15" s="2"/>
      <c r="B15" s="12"/>
      <c r="C15" s="13"/>
      <c r="D15" s="174" t="s">
        <v>3</v>
      </c>
      <c r="E15" s="159" t="s">
        <v>4</v>
      </c>
      <c r="F15" s="161"/>
      <c r="G15" s="1">
        <f>'جدول محاسبات'!E5</f>
        <v>0</v>
      </c>
      <c r="H15" s="6">
        <f>'جدول محاسبات'!H5</f>
        <v>0</v>
      </c>
      <c r="I15" s="2"/>
    </row>
    <row r="16" spans="1:9" ht="18.75" x14ac:dyDescent="0.25">
      <c r="A16" s="2"/>
      <c r="B16" s="12"/>
      <c r="C16" s="13"/>
      <c r="D16" s="175"/>
      <c r="E16" s="159" t="s">
        <v>5</v>
      </c>
      <c r="F16" s="161"/>
      <c r="G16" s="1">
        <f>'جدول محاسبات'!E6</f>
        <v>0</v>
      </c>
      <c r="H16" s="6">
        <f>'جدول محاسبات'!H6</f>
        <v>0</v>
      </c>
      <c r="I16" s="2"/>
    </row>
    <row r="17" spans="1:9" ht="18.75" x14ac:dyDescent="0.25">
      <c r="A17" s="2"/>
      <c r="B17" s="12"/>
      <c r="C17" s="13"/>
      <c r="D17" s="175"/>
      <c r="E17" s="159" t="s">
        <v>6</v>
      </c>
      <c r="F17" s="161"/>
      <c r="G17" s="1">
        <f>'جدول محاسبات'!E7</f>
        <v>0</v>
      </c>
      <c r="H17" s="6">
        <f>'جدول محاسبات'!H7</f>
        <v>0</v>
      </c>
      <c r="I17" s="2"/>
    </row>
    <row r="18" spans="1:9" ht="18.75" x14ac:dyDescent="0.25">
      <c r="A18" s="2"/>
      <c r="B18" s="12"/>
      <c r="C18" s="13"/>
      <c r="D18" s="176"/>
      <c r="E18" s="159" t="s">
        <v>7</v>
      </c>
      <c r="F18" s="161"/>
      <c r="G18" s="1">
        <f>'جدول محاسبات'!E8</f>
        <v>0</v>
      </c>
      <c r="H18" s="6">
        <f>'جدول محاسبات'!H8</f>
        <v>0</v>
      </c>
      <c r="I18" s="2"/>
    </row>
    <row r="19" spans="1:9" ht="18.75" x14ac:dyDescent="0.25">
      <c r="A19" s="2"/>
      <c r="B19" s="12"/>
      <c r="C19" s="13"/>
      <c r="D19" s="159" t="s">
        <v>8</v>
      </c>
      <c r="E19" s="160"/>
      <c r="F19" s="161"/>
      <c r="G19" s="1"/>
      <c r="H19" s="6">
        <f>'جدول محاسبات'!H9</f>
        <v>0</v>
      </c>
      <c r="I19" s="2"/>
    </row>
    <row r="20" spans="1:9" ht="18.75" x14ac:dyDescent="0.25">
      <c r="A20" s="2"/>
      <c r="B20" s="12"/>
      <c r="C20" s="13"/>
      <c r="D20" s="159" t="s">
        <v>9</v>
      </c>
      <c r="E20" s="160"/>
      <c r="F20" s="161"/>
      <c r="G20" s="1">
        <f>'جدول محاسبات'!E10</f>
        <v>0</v>
      </c>
      <c r="H20" s="6">
        <f>'جدول محاسبات'!H10</f>
        <v>0</v>
      </c>
      <c r="I20" s="2"/>
    </row>
    <row r="21" spans="1:9" ht="18.75" x14ac:dyDescent="0.25">
      <c r="A21" s="2"/>
      <c r="B21" s="171" t="s">
        <v>96</v>
      </c>
      <c r="C21" s="172"/>
      <c r="D21" s="159" t="str">
        <f>'جدول محاسبات'!B11</f>
        <v>ت ) فوق العاده ویژه : ( 0 ) درصد*</v>
      </c>
      <c r="E21" s="160"/>
      <c r="F21" s="161"/>
      <c r="G21" s="1"/>
      <c r="H21" s="6">
        <f>'جدول محاسبات'!H11</f>
        <v>0</v>
      </c>
      <c r="I21" s="2"/>
    </row>
    <row r="22" spans="1:9" ht="18.75" x14ac:dyDescent="0.25">
      <c r="A22" s="2"/>
      <c r="B22" s="173" t="s">
        <v>97</v>
      </c>
      <c r="C22" s="172"/>
      <c r="D22" s="159" t="s">
        <v>10</v>
      </c>
      <c r="E22" s="160"/>
      <c r="F22" s="161"/>
      <c r="G22" s="1"/>
      <c r="H22" s="6">
        <f>'جدول محاسبات'!H12</f>
        <v>0</v>
      </c>
      <c r="I22" s="2"/>
    </row>
    <row r="23" spans="1:9" ht="18.75" x14ac:dyDescent="0.25">
      <c r="A23" s="2"/>
      <c r="B23" s="12"/>
      <c r="C23" s="13"/>
      <c r="D23" s="159" t="s">
        <v>11</v>
      </c>
      <c r="E23" s="160"/>
      <c r="F23" s="161"/>
      <c r="G23" s="1"/>
      <c r="H23" s="6">
        <f>'جدول محاسبات'!H13</f>
        <v>0</v>
      </c>
      <c r="I23" s="2"/>
    </row>
    <row r="24" spans="1:9" ht="18.75" x14ac:dyDescent="0.25">
      <c r="A24" s="2"/>
      <c r="B24" s="145"/>
      <c r="C24" s="158"/>
      <c r="D24" s="159" t="s">
        <v>12</v>
      </c>
      <c r="E24" s="160"/>
      <c r="F24" s="161"/>
      <c r="G24" s="1"/>
      <c r="H24" s="6">
        <v>0</v>
      </c>
      <c r="I24" s="2"/>
    </row>
    <row r="25" spans="1:9" ht="18.75" x14ac:dyDescent="0.25">
      <c r="A25" s="2"/>
      <c r="B25" s="145"/>
      <c r="C25" s="158"/>
      <c r="D25" s="159" t="s">
        <v>13</v>
      </c>
      <c r="E25" s="160"/>
      <c r="F25" s="161"/>
      <c r="G25" s="1">
        <f>'جدول محاسبات'!E14</f>
        <v>0</v>
      </c>
      <c r="H25" s="6">
        <f>'جدول محاسبات'!H14</f>
        <v>0</v>
      </c>
      <c r="I25" s="2"/>
    </row>
    <row r="26" spans="1:9" ht="18.75" x14ac:dyDescent="0.25">
      <c r="A26" s="2"/>
      <c r="B26" s="145"/>
      <c r="C26" s="158"/>
      <c r="D26" s="159" t="s">
        <v>14</v>
      </c>
      <c r="E26" s="160"/>
      <c r="F26" s="161"/>
      <c r="G26" s="1"/>
      <c r="H26" s="6">
        <f>'جدول محاسبات'!H15</f>
        <v>0</v>
      </c>
      <c r="I26" s="2"/>
    </row>
    <row r="27" spans="1:9" ht="18.75" x14ac:dyDescent="0.25">
      <c r="A27" s="2"/>
      <c r="B27" s="164" t="s">
        <v>98</v>
      </c>
      <c r="C27" s="165"/>
      <c r="D27" s="159" t="s">
        <v>15</v>
      </c>
      <c r="E27" s="160"/>
      <c r="F27" s="161"/>
      <c r="G27" s="1">
        <f>'جدول محاسبات'!E16</f>
        <v>0</v>
      </c>
      <c r="H27" s="6">
        <f>'جدول محاسبات'!H16</f>
        <v>0</v>
      </c>
      <c r="I27" s="2"/>
    </row>
    <row r="28" spans="1:9" ht="18.75" x14ac:dyDescent="0.25">
      <c r="A28" s="2"/>
      <c r="B28" s="169" t="s">
        <v>99</v>
      </c>
      <c r="C28" s="170"/>
      <c r="D28" s="166" t="s">
        <v>16</v>
      </c>
      <c r="E28" s="167"/>
      <c r="F28" s="168"/>
      <c r="G28" s="1">
        <f>'جدول محاسبات'!E17</f>
        <v>0</v>
      </c>
      <c r="H28" s="6">
        <f>'جدول محاسبات'!H17</f>
        <v>0</v>
      </c>
      <c r="I28" s="2"/>
    </row>
    <row r="29" spans="1:9" ht="18.75" x14ac:dyDescent="0.25">
      <c r="A29" s="2"/>
      <c r="B29" s="164" t="s">
        <v>101</v>
      </c>
      <c r="C29" s="165"/>
      <c r="D29" s="159" t="s">
        <v>17</v>
      </c>
      <c r="E29" s="160"/>
      <c r="F29" s="161"/>
      <c r="G29" s="1">
        <f>'جدول محاسبات'!E18</f>
        <v>0</v>
      </c>
      <c r="H29" s="6">
        <f>'جدول محاسبات'!H18</f>
        <v>0</v>
      </c>
      <c r="I29" s="2"/>
    </row>
    <row r="30" spans="1:9" ht="18.75" x14ac:dyDescent="0.25">
      <c r="A30" s="2"/>
      <c r="B30" s="162" t="s">
        <v>100</v>
      </c>
      <c r="C30" s="163"/>
      <c r="D30" s="159" t="s">
        <v>18</v>
      </c>
      <c r="E30" s="160"/>
      <c r="F30" s="161"/>
      <c r="G30" s="1">
        <f>'جدول محاسبات'!E19</f>
        <v>0</v>
      </c>
      <c r="H30" s="6">
        <f>'جدول محاسبات'!H19</f>
        <v>0</v>
      </c>
      <c r="I30" s="2"/>
    </row>
    <row r="31" spans="1:9" ht="18.75" x14ac:dyDescent="0.25">
      <c r="A31" s="2"/>
      <c r="B31" s="145"/>
      <c r="C31" s="158"/>
      <c r="D31" s="159" t="s">
        <v>19</v>
      </c>
      <c r="E31" s="160"/>
      <c r="F31" s="161"/>
      <c r="G31" s="1">
        <f>'جدول محاسبات'!E20</f>
        <v>0</v>
      </c>
      <c r="H31" s="6">
        <f>'جدول محاسبات'!H20</f>
        <v>0</v>
      </c>
      <c r="I31" s="2"/>
    </row>
    <row r="32" spans="1:9" ht="18.75" x14ac:dyDescent="0.25">
      <c r="A32" s="2"/>
      <c r="B32" s="145"/>
      <c r="C32" s="158"/>
      <c r="D32" s="159" t="s">
        <v>20</v>
      </c>
      <c r="E32" s="160"/>
      <c r="F32" s="161"/>
      <c r="G32" s="1"/>
      <c r="H32" s="6">
        <f>'جدول محاسبات'!H21</f>
        <v>0</v>
      </c>
      <c r="I32" s="2"/>
    </row>
    <row r="33" spans="1:9" ht="18.75" x14ac:dyDescent="0.25">
      <c r="A33" s="2"/>
      <c r="B33" s="145"/>
      <c r="C33" s="158"/>
      <c r="D33" s="159" t="s">
        <v>21</v>
      </c>
      <c r="E33" s="160"/>
      <c r="F33" s="161"/>
      <c r="G33" s="1"/>
      <c r="H33" s="6">
        <f>'جدول محاسبات'!H22</f>
        <v>0</v>
      </c>
      <c r="I33" s="2"/>
    </row>
    <row r="34" spans="1:9" ht="18.75" x14ac:dyDescent="0.25">
      <c r="A34" s="2"/>
      <c r="B34" s="145"/>
      <c r="C34" s="158"/>
      <c r="D34" s="159" t="s">
        <v>104</v>
      </c>
      <c r="E34" s="160"/>
      <c r="F34" s="161"/>
      <c r="G34" s="1"/>
      <c r="H34" s="6">
        <f>'جدول محاسبات'!H25</f>
        <v>12420000</v>
      </c>
      <c r="I34" s="2"/>
    </row>
    <row r="35" spans="1:9" ht="18.75" x14ac:dyDescent="0.25">
      <c r="A35" s="2"/>
      <c r="B35" s="147"/>
      <c r="C35" s="149"/>
      <c r="D35" s="159" t="s">
        <v>22</v>
      </c>
      <c r="E35" s="160"/>
      <c r="F35" s="161"/>
      <c r="G35" s="1">
        <f>SUM(G18:G34)</f>
        <v>0</v>
      </c>
      <c r="H35" s="6">
        <f>'جدول محاسبات'!H26</f>
        <v>12420000</v>
      </c>
      <c r="I35" s="2"/>
    </row>
    <row r="36" spans="1:9" ht="18" x14ac:dyDescent="0.25">
      <c r="A36" s="2"/>
      <c r="B36" s="153" t="s">
        <v>81</v>
      </c>
      <c r="C36" s="154"/>
      <c r="D36" s="10">
        <f>H35</f>
        <v>12420000</v>
      </c>
      <c r="E36" s="8" t="s">
        <v>82</v>
      </c>
      <c r="F36" s="8"/>
      <c r="G36" s="8"/>
      <c r="H36" s="9"/>
      <c r="I36" s="2"/>
    </row>
    <row r="37" spans="1:9" ht="18" x14ac:dyDescent="0.25">
      <c r="A37" s="2"/>
      <c r="B37" s="150" t="s">
        <v>67</v>
      </c>
      <c r="C37" s="151"/>
      <c r="D37" s="151"/>
      <c r="E37" s="151"/>
      <c r="F37" s="151"/>
      <c r="G37" s="151"/>
      <c r="H37" s="152"/>
      <c r="I37" s="2"/>
    </row>
    <row r="38" spans="1:9" ht="18" x14ac:dyDescent="0.25">
      <c r="A38" s="2"/>
      <c r="B38" s="153" t="s">
        <v>68</v>
      </c>
      <c r="C38" s="154"/>
      <c r="D38" s="154"/>
      <c r="E38" s="154"/>
      <c r="F38" s="154"/>
      <c r="G38" s="154"/>
      <c r="H38" s="155"/>
      <c r="I38" s="2"/>
    </row>
    <row r="39" spans="1:9" ht="18" x14ac:dyDescent="0.25">
      <c r="A39" s="2"/>
      <c r="B39" s="27" t="s">
        <v>69</v>
      </c>
      <c r="C39" s="28"/>
      <c r="D39" s="28"/>
      <c r="E39" s="148" t="s">
        <v>70</v>
      </c>
      <c r="F39" s="148"/>
      <c r="G39" s="148"/>
      <c r="H39" s="149"/>
      <c r="I39" s="2"/>
    </row>
    <row r="40" spans="1:9" ht="18" x14ac:dyDescent="0.25">
      <c r="A40" s="2"/>
      <c r="B40" s="153" t="s">
        <v>71</v>
      </c>
      <c r="C40" s="154"/>
      <c r="D40" s="156"/>
      <c r="E40" s="156"/>
      <c r="F40" s="156"/>
      <c r="G40" s="156"/>
      <c r="H40" s="157"/>
      <c r="I40" s="2"/>
    </row>
    <row r="41" spans="1:9" ht="18" x14ac:dyDescent="0.25">
      <c r="A41" s="2"/>
      <c r="B41" s="145" t="s">
        <v>72</v>
      </c>
      <c r="C41" s="146"/>
      <c r="D41" s="3"/>
      <c r="E41" s="3"/>
      <c r="F41" s="3"/>
      <c r="G41" s="3"/>
      <c r="H41" s="5"/>
      <c r="I41" s="2"/>
    </row>
    <row r="42" spans="1:9" ht="18" x14ac:dyDescent="0.25">
      <c r="A42" s="2"/>
      <c r="B42" s="147" t="s">
        <v>73</v>
      </c>
      <c r="C42" s="148"/>
      <c r="D42" s="148" t="s">
        <v>74</v>
      </c>
      <c r="E42" s="148"/>
      <c r="F42" s="148"/>
      <c r="G42" s="148" t="s">
        <v>75</v>
      </c>
      <c r="H42" s="149"/>
      <c r="I42" s="2"/>
    </row>
    <row r="43" spans="1:9" ht="18" x14ac:dyDescent="0.25">
      <c r="A43" s="2"/>
      <c r="B43" s="142"/>
      <c r="C43" s="142"/>
      <c r="D43" s="142"/>
      <c r="E43" s="142"/>
      <c r="F43" s="143"/>
      <c r="G43" s="144"/>
      <c r="H43" s="144"/>
      <c r="I43" s="2"/>
    </row>
  </sheetData>
  <sheetProtection algorithmName="SHA-512" hashValue="vN2limO67jgp7s7OpVCjYoCyah4ypr1rVA9lWBa/OT+MNyTF1YVQgIiXeqI+iP+edHSpiYdsfdI/VgHcDRqGjQ==" saltValue="58kDamAncHbsPhAMhy33Ig==" spinCount="100000" sheet="1" objects="1" scenarios="1"/>
  <mergeCells count="76">
    <mergeCell ref="F1:H1"/>
    <mergeCell ref="B36:C36"/>
    <mergeCell ref="B1:B3"/>
    <mergeCell ref="C1:E1"/>
    <mergeCell ref="C2:E2"/>
    <mergeCell ref="F2:G2"/>
    <mergeCell ref="C3:E3"/>
    <mergeCell ref="G3:H3"/>
    <mergeCell ref="B4:C4"/>
    <mergeCell ref="D4:H4"/>
    <mergeCell ref="C5:E5"/>
    <mergeCell ref="F5:H5"/>
    <mergeCell ref="C6:E6"/>
    <mergeCell ref="F6:H6"/>
    <mergeCell ref="B13:C13"/>
    <mergeCell ref="D13:H13"/>
    <mergeCell ref="C7:E7"/>
    <mergeCell ref="F7:H7"/>
    <mergeCell ref="B8:F8"/>
    <mergeCell ref="G8:H8"/>
    <mergeCell ref="C9:D9"/>
    <mergeCell ref="E9:F9"/>
    <mergeCell ref="D19:F19"/>
    <mergeCell ref="D20:F20"/>
    <mergeCell ref="B22:C22"/>
    <mergeCell ref="B10:C10"/>
    <mergeCell ref="D10:H10"/>
    <mergeCell ref="B11:H11"/>
    <mergeCell ref="B12:C12"/>
    <mergeCell ref="F12:H12"/>
    <mergeCell ref="B14:C14"/>
    <mergeCell ref="D14:F14"/>
    <mergeCell ref="D15:D18"/>
    <mergeCell ref="E15:F15"/>
    <mergeCell ref="E16:F16"/>
    <mergeCell ref="E17:F17"/>
    <mergeCell ref="E18:F18"/>
    <mergeCell ref="B29:C29"/>
    <mergeCell ref="D29:F29"/>
    <mergeCell ref="D21:F21"/>
    <mergeCell ref="D22:F22"/>
    <mergeCell ref="D23:F23"/>
    <mergeCell ref="B24:C24"/>
    <mergeCell ref="D24:F24"/>
    <mergeCell ref="B25:C25"/>
    <mergeCell ref="D25:F25"/>
    <mergeCell ref="B26:C26"/>
    <mergeCell ref="D26:F26"/>
    <mergeCell ref="B27:C27"/>
    <mergeCell ref="D27:F27"/>
    <mergeCell ref="D28:F28"/>
    <mergeCell ref="B28:C28"/>
    <mergeCell ref="B21:C21"/>
    <mergeCell ref="B30:C30"/>
    <mergeCell ref="D30:F30"/>
    <mergeCell ref="B31:C31"/>
    <mergeCell ref="D31:F31"/>
    <mergeCell ref="B32:C32"/>
    <mergeCell ref="D32:F32"/>
    <mergeCell ref="B33:C33"/>
    <mergeCell ref="D33:F33"/>
    <mergeCell ref="B34:C34"/>
    <mergeCell ref="D34:F34"/>
    <mergeCell ref="B35:C35"/>
    <mergeCell ref="D35:F35"/>
    <mergeCell ref="B37:H37"/>
    <mergeCell ref="B38:H38"/>
    <mergeCell ref="E39:H39"/>
    <mergeCell ref="B40:C40"/>
    <mergeCell ref="D40:H40"/>
    <mergeCell ref="B43:E43"/>
    <mergeCell ref="F43:H43"/>
    <mergeCell ref="B41:C41"/>
    <mergeCell ref="B42:C42"/>
    <mergeCell ref="D42:F42"/>
    <mergeCell ref="G42:H42"/>
  </mergeCells>
  <hyperlinks>
    <hyperlink ref="B30" r:id="rId1" xr:uid="{00000000-0004-0000-0200-000000000000}"/>
    <hyperlink ref="B22" r:id="rId2" xr:uid="{00000000-0004-0000-0200-000001000000}"/>
  </hyperlinks>
  <printOptions horizontalCentered="1" verticalCentered="1"/>
  <pageMargins left="0.118110236220472" right="0.118110236220472" top="0.196850393700787" bottom="0.15748031496063" header="0" footer="0"/>
  <pageSetup paperSize="9" orientation="portrait" r:id="rId3"/>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rgb="FF7030A0"/>
    <pageSetUpPr fitToPage="1"/>
  </sheetPr>
  <dimension ref="A1:I44"/>
  <sheetViews>
    <sheetView rightToLeft="1" zoomScaleNormal="100" workbookViewId="0">
      <selection activeCell="G8" sqref="G8:H8"/>
    </sheetView>
  </sheetViews>
  <sheetFormatPr defaultRowHeight="15" x14ac:dyDescent="0.25"/>
  <cols>
    <col min="1" max="1" width="3.7109375" customWidth="1"/>
    <col min="2" max="2" width="33.5703125" customWidth="1"/>
    <col min="3" max="3" width="13.5703125" customWidth="1"/>
    <col min="4" max="4" width="12.5703125" customWidth="1"/>
    <col min="5" max="5" width="6.140625" customWidth="1"/>
    <col min="6" max="6" width="9.140625" customWidth="1"/>
    <col min="7" max="7" width="8.5703125" customWidth="1"/>
    <col min="8" max="8" width="13.5703125" customWidth="1"/>
  </cols>
  <sheetData>
    <row r="1" spans="1:9" ht="18.75" customHeight="1" x14ac:dyDescent="0.25">
      <c r="A1" s="2"/>
      <c r="B1" s="180"/>
      <c r="C1" s="184" t="s">
        <v>45</v>
      </c>
      <c r="D1" s="184"/>
      <c r="E1" s="184"/>
      <c r="F1" s="179"/>
      <c r="G1" s="179"/>
      <c r="H1" s="179"/>
      <c r="I1" s="2"/>
    </row>
    <row r="2" spans="1:9" ht="27.75" customHeight="1" x14ac:dyDescent="0.25">
      <c r="A2" s="2"/>
      <c r="B2" s="180"/>
      <c r="C2" s="182" t="s">
        <v>46</v>
      </c>
      <c r="D2" s="182"/>
      <c r="E2" s="182"/>
      <c r="F2" s="183"/>
      <c r="G2" s="183"/>
      <c r="H2" s="3"/>
      <c r="I2" s="2"/>
    </row>
    <row r="3" spans="1:9" ht="18.75" customHeight="1" x14ac:dyDescent="0.4">
      <c r="A3" s="2"/>
      <c r="B3" s="180"/>
      <c r="C3" s="184" t="s">
        <v>47</v>
      </c>
      <c r="D3" s="184"/>
      <c r="E3" s="184"/>
      <c r="F3" s="7"/>
      <c r="G3" s="185"/>
      <c r="H3" s="185"/>
      <c r="I3" s="2"/>
    </row>
    <row r="4" spans="1:9" ht="18" x14ac:dyDescent="0.25">
      <c r="A4" s="2"/>
      <c r="B4" s="166" t="s">
        <v>48</v>
      </c>
      <c r="C4" s="168"/>
      <c r="D4" s="166" t="s">
        <v>49</v>
      </c>
      <c r="E4" s="167"/>
      <c r="F4" s="167"/>
      <c r="G4" s="167"/>
      <c r="H4" s="168"/>
      <c r="I4" s="2"/>
    </row>
    <row r="5" spans="1:9" ht="18" x14ac:dyDescent="0.25">
      <c r="A5" s="2"/>
      <c r="B5" s="23" t="s">
        <v>50</v>
      </c>
      <c r="C5" s="166" t="s">
        <v>51</v>
      </c>
      <c r="D5" s="167"/>
      <c r="E5" s="168"/>
      <c r="F5" s="153" t="s">
        <v>52</v>
      </c>
      <c r="G5" s="154"/>
      <c r="H5" s="155"/>
      <c r="I5" s="2"/>
    </row>
    <row r="6" spans="1:9" ht="18" x14ac:dyDescent="0.25">
      <c r="A6" s="2"/>
      <c r="B6" s="23" t="s">
        <v>53</v>
      </c>
      <c r="C6" s="166" t="s">
        <v>54</v>
      </c>
      <c r="D6" s="167"/>
      <c r="E6" s="167"/>
      <c r="F6" s="177" t="s">
        <v>76</v>
      </c>
      <c r="G6" s="177"/>
      <c r="H6" s="177"/>
      <c r="I6" s="2"/>
    </row>
    <row r="7" spans="1:9" ht="18" x14ac:dyDescent="0.25">
      <c r="A7" s="2"/>
      <c r="B7" s="25" t="s">
        <v>55</v>
      </c>
      <c r="C7" s="166" t="s">
        <v>56</v>
      </c>
      <c r="D7" s="167"/>
      <c r="E7" s="167"/>
      <c r="F7" s="177" t="str">
        <f>" جنسیت :"</f>
        <v xml:space="preserve"> جنسیت :</v>
      </c>
      <c r="G7" s="177"/>
      <c r="H7" s="177"/>
      <c r="I7" s="2"/>
    </row>
    <row r="8" spans="1:9" ht="18" x14ac:dyDescent="0.25">
      <c r="A8" s="2"/>
      <c r="B8" s="166" t="s">
        <v>57</v>
      </c>
      <c r="C8" s="167"/>
      <c r="D8" s="167"/>
      <c r="E8" s="167"/>
      <c r="F8" s="167"/>
      <c r="G8" s="167" t="s">
        <v>58</v>
      </c>
      <c r="H8" s="168"/>
      <c r="I8" s="2"/>
    </row>
    <row r="9" spans="1:9" ht="18" x14ac:dyDescent="0.25">
      <c r="A9" s="2"/>
      <c r="B9" s="21" t="s">
        <v>59</v>
      </c>
      <c r="C9" s="178" t="s">
        <v>60</v>
      </c>
      <c r="D9" s="178"/>
      <c r="E9" s="167"/>
      <c r="F9" s="167"/>
      <c r="G9" s="4" t="s">
        <v>61</v>
      </c>
      <c r="H9" s="22"/>
      <c r="I9" s="2"/>
    </row>
    <row r="10" spans="1:9" ht="18" x14ac:dyDescent="0.25">
      <c r="A10" s="2"/>
      <c r="B10" s="166" t="s">
        <v>78</v>
      </c>
      <c r="C10" s="168"/>
      <c r="D10" s="166" t="s">
        <v>62</v>
      </c>
      <c r="E10" s="167"/>
      <c r="F10" s="167"/>
      <c r="G10" s="167"/>
      <c r="H10" s="168"/>
      <c r="I10" s="2"/>
    </row>
    <row r="11" spans="1:9" ht="18" x14ac:dyDescent="0.25">
      <c r="A11" s="2"/>
      <c r="B11" s="166" t="s">
        <v>63</v>
      </c>
      <c r="C11" s="167"/>
      <c r="D11" s="167"/>
      <c r="E11" s="167"/>
      <c r="F11" s="167"/>
      <c r="G11" s="167"/>
      <c r="H11" s="168"/>
      <c r="I11" s="2"/>
    </row>
    <row r="12" spans="1:9" ht="18" x14ac:dyDescent="0.25">
      <c r="A12" s="2"/>
      <c r="B12" s="166" t="s">
        <v>64</v>
      </c>
      <c r="C12" s="168"/>
      <c r="D12" s="21" t="s">
        <v>65</v>
      </c>
      <c r="E12" s="24"/>
      <c r="F12" s="167"/>
      <c r="G12" s="167"/>
      <c r="H12" s="168"/>
      <c r="I12" s="2"/>
    </row>
    <row r="13" spans="1:9" ht="18" x14ac:dyDescent="0.25">
      <c r="A13" s="2"/>
      <c r="B13" s="153" t="s">
        <v>79</v>
      </c>
      <c r="C13" s="155"/>
      <c r="D13" s="153" t="s">
        <v>80</v>
      </c>
      <c r="E13" s="154"/>
      <c r="F13" s="154"/>
      <c r="G13" s="154"/>
      <c r="H13" s="155"/>
      <c r="I13" s="2"/>
    </row>
    <row r="14" spans="1:9" ht="18" x14ac:dyDescent="0.25">
      <c r="A14" s="2"/>
      <c r="B14" s="153" t="s">
        <v>66</v>
      </c>
      <c r="C14" s="155"/>
      <c r="D14" s="166" t="s">
        <v>0</v>
      </c>
      <c r="E14" s="167"/>
      <c r="F14" s="168"/>
      <c r="G14" s="11" t="s">
        <v>1</v>
      </c>
      <c r="H14" s="11" t="s">
        <v>2</v>
      </c>
      <c r="I14" s="2"/>
    </row>
    <row r="15" spans="1:9" ht="18.75" x14ac:dyDescent="0.25">
      <c r="A15" s="2"/>
      <c r="B15" s="12"/>
      <c r="C15" s="13"/>
      <c r="D15" s="174" t="s">
        <v>3</v>
      </c>
      <c r="E15" s="159" t="s">
        <v>4</v>
      </c>
      <c r="F15" s="161"/>
      <c r="G15" s="1">
        <f>'ورود اطلاعات'!D28</f>
        <v>0</v>
      </c>
      <c r="H15" s="6">
        <f>'جدول محاسبات'!I5</f>
        <v>0</v>
      </c>
      <c r="I15" s="2"/>
    </row>
    <row r="16" spans="1:9" ht="18.75" x14ac:dyDescent="0.25">
      <c r="A16" s="2"/>
      <c r="B16" s="12"/>
      <c r="C16" s="13"/>
      <c r="D16" s="175"/>
      <c r="E16" s="159" t="s">
        <v>5</v>
      </c>
      <c r="F16" s="161"/>
      <c r="G16" s="1">
        <f>'جدول محاسبات'!E6</f>
        <v>0</v>
      </c>
      <c r="H16" s="6">
        <f>'جدول محاسبات'!I6</f>
        <v>0</v>
      </c>
      <c r="I16" s="2"/>
    </row>
    <row r="17" spans="1:9" ht="18.75" x14ac:dyDescent="0.25">
      <c r="A17" s="2"/>
      <c r="B17" s="12"/>
      <c r="C17" s="13"/>
      <c r="D17" s="175"/>
      <c r="E17" s="159" t="s">
        <v>6</v>
      </c>
      <c r="F17" s="161"/>
      <c r="G17" s="1">
        <f>'ورود اطلاعات'!D28</f>
        <v>0</v>
      </c>
      <c r="H17" s="6">
        <f>'جدول محاسبات'!I7</f>
        <v>0</v>
      </c>
      <c r="I17" s="2"/>
    </row>
    <row r="18" spans="1:9" ht="18.75" x14ac:dyDescent="0.25">
      <c r="A18" s="2"/>
      <c r="B18" s="12"/>
      <c r="C18" s="13"/>
      <c r="D18" s="176"/>
      <c r="E18" s="159" t="s">
        <v>7</v>
      </c>
      <c r="F18" s="161"/>
      <c r="G18" s="1">
        <f>'جدول محاسبات'!E8</f>
        <v>0</v>
      </c>
      <c r="H18" s="6">
        <f>'جدول محاسبات'!I8</f>
        <v>0</v>
      </c>
      <c r="I18" s="2"/>
    </row>
    <row r="19" spans="1:9" ht="18.75" x14ac:dyDescent="0.25">
      <c r="A19" s="2"/>
      <c r="B19" s="12"/>
      <c r="C19" s="13"/>
      <c r="D19" s="159" t="s">
        <v>8</v>
      </c>
      <c r="E19" s="160"/>
      <c r="F19" s="161"/>
      <c r="G19" s="1"/>
      <c r="H19" s="6">
        <f>'جدول محاسبات'!I9</f>
        <v>0</v>
      </c>
      <c r="I19" s="2"/>
    </row>
    <row r="20" spans="1:9" ht="18.75" x14ac:dyDescent="0.25">
      <c r="A20" s="2"/>
      <c r="B20" s="12"/>
      <c r="C20" s="13"/>
      <c r="D20" s="159" t="s">
        <v>9</v>
      </c>
      <c r="E20" s="160"/>
      <c r="F20" s="161"/>
      <c r="G20" s="1">
        <f>'جدول محاسبات'!E10</f>
        <v>0</v>
      </c>
      <c r="H20" s="6">
        <f>'جدول محاسبات'!I10</f>
        <v>0</v>
      </c>
      <c r="I20" s="2"/>
    </row>
    <row r="21" spans="1:9" ht="18.75" x14ac:dyDescent="0.25">
      <c r="A21" s="2"/>
      <c r="B21" s="171" t="s">
        <v>96</v>
      </c>
      <c r="C21" s="172"/>
      <c r="D21" s="159" t="str">
        <f>'جدول محاسبات'!B11</f>
        <v>ت ) فوق العاده ویژه : ( 0 ) درصد*</v>
      </c>
      <c r="E21" s="160"/>
      <c r="F21" s="161"/>
      <c r="G21" s="1"/>
      <c r="H21" s="6">
        <f>'جدول محاسبات'!I11</f>
        <v>0</v>
      </c>
      <c r="I21" s="2"/>
    </row>
    <row r="22" spans="1:9" ht="18.75" x14ac:dyDescent="0.25">
      <c r="A22" s="2"/>
      <c r="B22" s="173" t="s">
        <v>97</v>
      </c>
      <c r="C22" s="172"/>
      <c r="D22" s="159" t="s">
        <v>10</v>
      </c>
      <c r="E22" s="160"/>
      <c r="F22" s="161"/>
      <c r="G22" s="1"/>
      <c r="H22" s="6">
        <f>'جدول محاسبات'!I12</f>
        <v>0</v>
      </c>
      <c r="I22" s="2"/>
    </row>
    <row r="23" spans="1:9" ht="18.75" x14ac:dyDescent="0.25">
      <c r="A23" s="2"/>
      <c r="B23" s="12"/>
      <c r="C23" s="13"/>
      <c r="D23" s="159" t="s">
        <v>11</v>
      </c>
      <c r="E23" s="160"/>
      <c r="F23" s="161"/>
      <c r="G23" s="1"/>
      <c r="H23" s="6">
        <f>'جدول محاسبات'!I13</f>
        <v>0</v>
      </c>
      <c r="I23" s="2"/>
    </row>
    <row r="24" spans="1:9" ht="18.75" x14ac:dyDescent="0.25">
      <c r="A24" s="2"/>
      <c r="B24" s="145"/>
      <c r="C24" s="158"/>
      <c r="D24" s="159" t="s">
        <v>117</v>
      </c>
      <c r="E24" s="160"/>
      <c r="F24" s="161"/>
      <c r="G24" s="1">
        <f>'جدول محاسبات'!E14</f>
        <v>0</v>
      </c>
      <c r="H24" s="6">
        <f>'جدول محاسبات'!I14</f>
        <v>0</v>
      </c>
      <c r="I24" s="2"/>
    </row>
    <row r="25" spans="1:9" ht="18.75" x14ac:dyDescent="0.25">
      <c r="A25" s="2"/>
      <c r="B25" s="145"/>
      <c r="C25" s="158"/>
      <c r="D25" s="159" t="s">
        <v>103</v>
      </c>
      <c r="E25" s="160"/>
      <c r="F25" s="161"/>
      <c r="G25" s="1"/>
      <c r="H25" s="6">
        <f>'جدول محاسبات'!I15</f>
        <v>0</v>
      </c>
      <c r="I25" s="2"/>
    </row>
    <row r="26" spans="1:9" ht="18.75" x14ac:dyDescent="0.25">
      <c r="A26" s="2"/>
      <c r="B26" s="145"/>
      <c r="C26" s="158"/>
      <c r="D26" s="159" t="s">
        <v>115</v>
      </c>
      <c r="E26" s="160"/>
      <c r="F26" s="161"/>
      <c r="G26" s="1">
        <f>'جدول محاسبات'!E16</f>
        <v>0</v>
      </c>
      <c r="H26" s="6">
        <f>'جدول محاسبات'!I16</f>
        <v>0</v>
      </c>
      <c r="I26" s="2"/>
    </row>
    <row r="27" spans="1:9" ht="18.75" x14ac:dyDescent="0.25">
      <c r="A27" s="2"/>
      <c r="B27" s="164" t="s">
        <v>98</v>
      </c>
      <c r="C27" s="165"/>
      <c r="D27" s="159" t="s">
        <v>116</v>
      </c>
      <c r="E27" s="160"/>
      <c r="F27" s="161"/>
      <c r="G27" s="1">
        <f>'جدول محاسبات'!E17</f>
        <v>0</v>
      </c>
      <c r="H27" s="6">
        <f>'جدول محاسبات'!I17</f>
        <v>0</v>
      </c>
      <c r="I27" s="2"/>
    </row>
    <row r="28" spans="1:9" ht="18.75" x14ac:dyDescent="0.25">
      <c r="A28" s="2"/>
      <c r="B28" s="169" t="s">
        <v>99</v>
      </c>
      <c r="C28" s="170"/>
      <c r="D28" s="159" t="s">
        <v>118</v>
      </c>
      <c r="E28" s="160"/>
      <c r="F28" s="161"/>
      <c r="G28" s="1">
        <f>'جدول محاسبات'!E18</f>
        <v>0</v>
      </c>
      <c r="H28" s="6">
        <f>'جدول محاسبات'!I18</f>
        <v>0</v>
      </c>
      <c r="I28" s="2"/>
    </row>
    <row r="29" spans="1:9" ht="18.75" x14ac:dyDescent="0.25">
      <c r="A29" s="2"/>
      <c r="B29" s="164" t="s">
        <v>101</v>
      </c>
      <c r="C29" s="165"/>
      <c r="D29" s="159" t="s">
        <v>119</v>
      </c>
      <c r="E29" s="160"/>
      <c r="F29" s="161"/>
      <c r="G29" s="1">
        <f>'جدول محاسبات'!E19</f>
        <v>0</v>
      </c>
      <c r="H29" s="6">
        <f>'جدول محاسبات'!I19</f>
        <v>0</v>
      </c>
      <c r="I29" s="2"/>
    </row>
    <row r="30" spans="1:9" ht="18.75" x14ac:dyDescent="0.25">
      <c r="A30" s="2"/>
      <c r="B30" s="162" t="s">
        <v>100</v>
      </c>
      <c r="C30" s="163"/>
      <c r="D30" s="159" t="s">
        <v>120</v>
      </c>
      <c r="E30" s="160"/>
      <c r="F30" s="161"/>
      <c r="G30" s="1">
        <f>'جدول محاسبات'!E20</f>
        <v>0</v>
      </c>
      <c r="H30" s="6">
        <f>'جدول محاسبات'!I20</f>
        <v>0</v>
      </c>
      <c r="I30" s="2"/>
    </row>
    <row r="31" spans="1:9" ht="18.75" x14ac:dyDescent="0.25">
      <c r="A31" s="2"/>
      <c r="B31" s="162" t="s">
        <v>114</v>
      </c>
      <c r="C31" s="163"/>
      <c r="D31" s="159" t="s">
        <v>121</v>
      </c>
      <c r="E31" s="160"/>
      <c r="F31" s="161"/>
      <c r="G31" s="1"/>
      <c r="H31" s="6">
        <f>'جدول محاسبات'!I21</f>
        <v>0</v>
      </c>
      <c r="I31" s="2"/>
    </row>
    <row r="32" spans="1:9" ht="18.75" x14ac:dyDescent="0.25">
      <c r="A32" s="2"/>
      <c r="B32" s="145"/>
      <c r="C32" s="158"/>
      <c r="D32" s="159" t="s">
        <v>122</v>
      </c>
      <c r="E32" s="160"/>
      <c r="F32" s="161"/>
      <c r="G32" s="1"/>
      <c r="H32" s="6">
        <f>'جدول محاسبات'!I22</f>
        <v>0</v>
      </c>
      <c r="I32" s="2"/>
    </row>
    <row r="33" spans="1:9" ht="18.75" x14ac:dyDescent="0.25">
      <c r="A33" s="2"/>
      <c r="B33" s="145"/>
      <c r="C33" s="158"/>
      <c r="D33" s="159" t="s">
        <v>123</v>
      </c>
      <c r="E33" s="160"/>
      <c r="F33" s="161"/>
      <c r="G33" s="1">
        <f>'جدول محاسبات'!E23</f>
        <v>2076</v>
      </c>
      <c r="H33" s="6">
        <f>'جدول محاسبات'!I23</f>
        <v>4401120</v>
      </c>
      <c r="I33" s="2"/>
    </row>
    <row r="34" spans="1:9" ht="18.75" x14ac:dyDescent="0.25">
      <c r="A34" s="2"/>
      <c r="B34" s="25"/>
      <c r="C34" s="26"/>
      <c r="D34" s="159" t="s">
        <v>124</v>
      </c>
      <c r="E34" s="160"/>
      <c r="F34" s="161"/>
      <c r="G34" s="1">
        <f>'جدول محاسبات'!E24</f>
        <v>6912</v>
      </c>
      <c r="H34" s="6">
        <f>'جدول محاسبات'!I24</f>
        <v>14653440</v>
      </c>
      <c r="I34" s="2"/>
    </row>
    <row r="35" spans="1:9" ht="18.75" x14ac:dyDescent="0.25">
      <c r="A35" s="2"/>
      <c r="B35" s="145"/>
      <c r="C35" s="158"/>
      <c r="D35" s="159" t="s">
        <v>125</v>
      </c>
      <c r="E35" s="160"/>
      <c r="F35" s="161"/>
      <c r="G35" s="1"/>
      <c r="H35" s="6">
        <f>'جدول محاسبات'!I25</f>
        <v>0</v>
      </c>
      <c r="I35" s="2"/>
    </row>
    <row r="36" spans="1:9" ht="18.75" x14ac:dyDescent="0.25">
      <c r="A36" s="2"/>
      <c r="B36" s="147"/>
      <c r="C36" s="149"/>
      <c r="D36" s="159" t="s">
        <v>22</v>
      </c>
      <c r="E36" s="160"/>
      <c r="F36" s="161"/>
      <c r="G36" s="1">
        <f>'جدول محاسبات'!E26</f>
        <v>8988</v>
      </c>
      <c r="H36" s="6">
        <f>SUM(H18:H35)</f>
        <v>19054560</v>
      </c>
      <c r="I36" s="2"/>
    </row>
    <row r="37" spans="1:9" ht="18" x14ac:dyDescent="0.25">
      <c r="A37" s="2"/>
      <c r="B37" s="153" t="s">
        <v>81</v>
      </c>
      <c r="C37" s="154"/>
      <c r="D37" s="10">
        <f>H36</f>
        <v>19054560</v>
      </c>
      <c r="E37" s="8" t="s">
        <v>82</v>
      </c>
      <c r="F37" s="8"/>
      <c r="G37" s="8"/>
      <c r="H37" s="9"/>
      <c r="I37" s="2"/>
    </row>
    <row r="38" spans="1:9" ht="18" x14ac:dyDescent="0.25">
      <c r="A38" s="2"/>
      <c r="B38" s="150" t="s">
        <v>67</v>
      </c>
      <c r="C38" s="151"/>
      <c r="D38" s="151"/>
      <c r="E38" s="151"/>
      <c r="F38" s="151"/>
      <c r="G38" s="151"/>
      <c r="H38" s="152"/>
      <c r="I38" s="2"/>
    </row>
    <row r="39" spans="1:9" ht="18" x14ac:dyDescent="0.25">
      <c r="A39" s="2"/>
      <c r="B39" s="153" t="s">
        <v>83</v>
      </c>
      <c r="C39" s="154"/>
      <c r="D39" s="154"/>
      <c r="E39" s="154"/>
      <c r="F39" s="154"/>
      <c r="G39" s="154"/>
      <c r="H39" s="155"/>
      <c r="I39" s="2"/>
    </row>
    <row r="40" spans="1:9" ht="18" x14ac:dyDescent="0.25">
      <c r="A40" s="2"/>
      <c r="B40" s="25" t="s">
        <v>69</v>
      </c>
      <c r="C40" s="3"/>
      <c r="D40" s="3"/>
      <c r="E40" s="146" t="s">
        <v>70</v>
      </c>
      <c r="F40" s="146"/>
      <c r="G40" s="146"/>
      <c r="H40" s="158"/>
      <c r="I40" s="2"/>
    </row>
    <row r="41" spans="1:9" ht="18" x14ac:dyDescent="0.25">
      <c r="A41" s="2"/>
      <c r="B41" s="153" t="s">
        <v>71</v>
      </c>
      <c r="C41" s="154"/>
      <c r="D41" s="156"/>
      <c r="E41" s="156"/>
      <c r="F41" s="156"/>
      <c r="G41" s="156"/>
      <c r="H41" s="157"/>
      <c r="I41" s="2"/>
    </row>
    <row r="42" spans="1:9" ht="18" x14ac:dyDescent="0.25">
      <c r="A42" s="2"/>
      <c r="B42" s="145" t="s">
        <v>72</v>
      </c>
      <c r="C42" s="146"/>
      <c r="D42" s="3"/>
      <c r="E42" s="3"/>
      <c r="F42" s="3"/>
      <c r="G42" s="3"/>
      <c r="H42" s="5"/>
      <c r="I42" s="2"/>
    </row>
    <row r="43" spans="1:9" ht="18" x14ac:dyDescent="0.25">
      <c r="A43" s="2"/>
      <c r="B43" s="147" t="s">
        <v>73</v>
      </c>
      <c r="C43" s="148"/>
      <c r="D43" s="148" t="s">
        <v>74</v>
      </c>
      <c r="E43" s="148"/>
      <c r="F43" s="148"/>
      <c r="G43" s="148" t="s">
        <v>75</v>
      </c>
      <c r="H43" s="149"/>
      <c r="I43" s="2"/>
    </row>
    <row r="44" spans="1:9" ht="18" x14ac:dyDescent="0.25">
      <c r="A44" s="2"/>
      <c r="B44" s="186"/>
      <c r="C44" s="186"/>
      <c r="D44" s="186"/>
      <c r="E44" s="186"/>
      <c r="F44" s="187"/>
      <c r="G44" s="188"/>
      <c r="H44" s="188"/>
      <c r="I44" s="2"/>
    </row>
  </sheetData>
  <sheetProtection algorithmName="SHA-512" hashValue="lv36yzzUrJqJozGueBZu1cauH3sRthqPoqITAA4Rv4wWCJ4OP1NF5xYN4/P8Rq/BafQt1bzJa4Ju0fKWgor2uQ==" saltValue="73/C/dD2gRpcoL5Oc+aDwA==" spinCount="100000" sheet="1" objects="1" scenarios="1"/>
  <mergeCells count="77">
    <mergeCell ref="B1:B3"/>
    <mergeCell ref="C1:E1"/>
    <mergeCell ref="C2:E2"/>
    <mergeCell ref="F2:G2"/>
    <mergeCell ref="C3:E3"/>
    <mergeCell ref="G3:H3"/>
    <mergeCell ref="F1:H1"/>
    <mergeCell ref="B4:C4"/>
    <mergeCell ref="D4:H4"/>
    <mergeCell ref="C5:E5"/>
    <mergeCell ref="F5:H5"/>
    <mergeCell ref="C6:E6"/>
    <mergeCell ref="F6:H6"/>
    <mergeCell ref="B10:C10"/>
    <mergeCell ref="D10:H10"/>
    <mergeCell ref="B11:H11"/>
    <mergeCell ref="B12:C12"/>
    <mergeCell ref="F12:H12"/>
    <mergeCell ref="C7:E7"/>
    <mergeCell ref="F7:H7"/>
    <mergeCell ref="B8:F8"/>
    <mergeCell ref="G8:H8"/>
    <mergeCell ref="C9:D9"/>
    <mergeCell ref="E9:F9"/>
    <mergeCell ref="D19:F19"/>
    <mergeCell ref="D20:F20"/>
    <mergeCell ref="B22:C22"/>
    <mergeCell ref="B13:C13"/>
    <mergeCell ref="D13:H13"/>
    <mergeCell ref="B14:C14"/>
    <mergeCell ref="D14:F14"/>
    <mergeCell ref="D15:D18"/>
    <mergeCell ref="E15:F15"/>
    <mergeCell ref="E16:F16"/>
    <mergeCell ref="E17:F17"/>
    <mergeCell ref="E18:F18"/>
    <mergeCell ref="B29:C29"/>
    <mergeCell ref="D29:F29"/>
    <mergeCell ref="D21:F21"/>
    <mergeCell ref="D22:F22"/>
    <mergeCell ref="D23:F23"/>
    <mergeCell ref="B24:C24"/>
    <mergeCell ref="D24:F24"/>
    <mergeCell ref="B25:C25"/>
    <mergeCell ref="D25:F25"/>
    <mergeCell ref="B26:C26"/>
    <mergeCell ref="D26:F26"/>
    <mergeCell ref="B27:C27"/>
    <mergeCell ref="D27:F27"/>
    <mergeCell ref="D28:F28"/>
    <mergeCell ref="B28:C28"/>
    <mergeCell ref="B21:C21"/>
    <mergeCell ref="B30:C30"/>
    <mergeCell ref="D30:F30"/>
    <mergeCell ref="B31:C31"/>
    <mergeCell ref="D31:F31"/>
    <mergeCell ref="B32:C32"/>
    <mergeCell ref="D32:F32"/>
    <mergeCell ref="B33:C33"/>
    <mergeCell ref="D33:F33"/>
    <mergeCell ref="B35:C35"/>
    <mergeCell ref="D35:F35"/>
    <mergeCell ref="B36:C36"/>
    <mergeCell ref="D36:F36"/>
    <mergeCell ref="D34:F34"/>
    <mergeCell ref="B37:C37"/>
    <mergeCell ref="B44:E44"/>
    <mergeCell ref="F44:H44"/>
    <mergeCell ref="B42:C42"/>
    <mergeCell ref="B43:C43"/>
    <mergeCell ref="D43:F43"/>
    <mergeCell ref="G43:H43"/>
    <mergeCell ref="B38:H38"/>
    <mergeCell ref="B39:H39"/>
    <mergeCell ref="E40:H40"/>
    <mergeCell ref="B41:C41"/>
    <mergeCell ref="D41:H41"/>
  </mergeCells>
  <hyperlinks>
    <hyperlink ref="B30" r:id="rId1" xr:uid="{00000000-0004-0000-0300-000000000000}"/>
    <hyperlink ref="B22" r:id="rId2" xr:uid="{00000000-0004-0000-0300-000001000000}"/>
    <hyperlink ref="B31" r:id="rId3" xr:uid="{00000000-0004-0000-0300-000002000000}"/>
  </hyperlinks>
  <printOptions horizontalCentered="1" verticalCentered="1"/>
  <pageMargins left="0.11811023622047245" right="0.11811023622047245" top="0.19685039370078741" bottom="0.15748031496062992" header="0" footer="0"/>
  <pageSetup paperSize="9" scale="96" orientation="portrait" r:id="rId4"/>
  <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ورود اطلاعات</vt:lpstr>
      <vt:lpstr>جدول محاسبات</vt:lpstr>
      <vt:lpstr>حکم ۹۷</vt:lpstr>
      <vt:lpstr>حکم ۹۸</vt:lpstr>
      <vt:lpstr>'جدول محاسبات'!Print_Area</vt:lpstr>
      <vt:lpstr>'حکم ۹۷'!Print_Area</vt:lpstr>
      <vt:lpstr>'حکم ۹۸'!Print_Area</vt:lpstr>
      <vt:lpstr>'ورود اطلاعات'!Print_Area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2019-05-12T06:18:38Z</dcterms:modified>
</cp:coreProperties>
</file>