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AycFcE3sLepGjP73TXp8bmwBPmbi7FzY+8ZSQve2ibGlUXsIB/dw2e/bTNnZ/SzrtiAqn6FbdhdLyCJBM2vJiQ==" workbookSaltValue="LA0cIpGXI1cvRPOD6bP/Tg==" workbookSpinCount="100000" lockStructure="1"/>
  <bookViews>
    <workbookView xWindow="0" yWindow="0" windowWidth="20490" windowHeight="7650"/>
  </bookViews>
  <sheets>
    <sheet name="ورود اطلاعات" sheetId="1" r:id="rId1"/>
    <sheet name="نتایج و نمودار" sheetId="8" r:id="rId2"/>
    <sheet name="Sheet7" sheetId="7" state="veryHidden" r:id="rId3"/>
    <sheet name="Sheet3" sheetId="3" state="veryHidden" r:id="rId4"/>
    <sheet name="Sheet5" sheetId="5" state="veryHidden" r:id="rId5"/>
  </sheets>
  <definedNames>
    <definedName name="_xlnm.Print_Area" localSheetId="4">Sheet5!$A$1:$N$58</definedName>
    <definedName name="_xlnm.Print_Area" localSheetId="1">'نتایج و نمودار'!$B$1:$L$57</definedName>
    <definedName name="_xlnm.Print_Area" localSheetId="0">'ورود اطلاعات'!$A$1:$N$26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8" l="1"/>
  <c r="C8" i="8"/>
  <c r="C9" i="8"/>
  <c r="C10" i="8"/>
  <c r="C11" i="8"/>
  <c r="C12" i="8"/>
  <c r="M9" i="3" l="1"/>
  <c r="M8" i="3"/>
  <c r="M7" i="3"/>
  <c r="M6" i="3"/>
  <c r="M5" i="3"/>
  <c r="M4" i="3"/>
  <c r="M3" i="3"/>
  <c r="M2" i="3"/>
  <c r="M1" i="3"/>
  <c r="AP37" i="7" l="1"/>
  <c r="AO37" i="7"/>
  <c r="AN37" i="7"/>
  <c r="AR37" i="7" s="1"/>
  <c r="U37" i="7"/>
  <c r="T37" i="7"/>
  <c r="S37" i="7"/>
  <c r="Z37" i="7" s="1"/>
  <c r="D37" i="7"/>
  <c r="E37" i="7"/>
  <c r="F37" i="7"/>
  <c r="C37" i="7"/>
  <c r="B37" i="7"/>
  <c r="A37" i="7"/>
  <c r="DN37" i="7"/>
  <c r="CV37" i="7"/>
  <c r="CD37" i="7"/>
  <c r="BO37" i="7"/>
  <c r="H37" i="7" l="1"/>
  <c r="I37" i="7" s="1"/>
  <c r="L37" i="7" s="1"/>
  <c r="G37" i="7"/>
  <c r="J37" i="7" s="1"/>
  <c r="M37" i="7" s="1"/>
  <c r="P37" i="7" s="1"/>
  <c r="AU37" i="7"/>
  <c r="AS37" i="7"/>
  <c r="AV37" i="7" s="1"/>
  <c r="AC37" i="7"/>
  <c r="AA37" i="7"/>
  <c r="AD37" i="7" s="1"/>
  <c r="AQ37" i="7"/>
  <c r="AT37" i="7" s="1"/>
  <c r="Y37" i="7"/>
  <c r="AB37" i="7" s="1"/>
  <c r="CJ37" i="7"/>
  <c r="CK37" i="7"/>
  <c r="CL37" i="7"/>
  <c r="F66" i="7"/>
  <c r="E66" i="7"/>
  <c r="D66" i="7"/>
  <c r="C66" i="7"/>
  <c r="B66" i="7"/>
  <c r="A66" i="7"/>
  <c r="F63" i="7"/>
  <c r="E63" i="7"/>
  <c r="D63" i="7"/>
  <c r="N63" i="7"/>
  <c r="B60" i="7"/>
  <c r="E60" i="7" s="1"/>
  <c r="H56" i="5" s="1"/>
  <c r="K37" i="7" l="1"/>
  <c r="N37" i="7" s="1"/>
  <c r="Q37" i="7" s="1"/>
  <c r="AF37" i="7"/>
  <c r="AE37" i="7"/>
  <c r="AH37" i="7" s="1"/>
  <c r="AW37" i="7"/>
  <c r="AZ37" i="7" s="1"/>
  <c r="AX37" i="7"/>
  <c r="H66" i="7"/>
  <c r="I66" i="7" s="1"/>
  <c r="L66" i="7" s="1"/>
  <c r="G66" i="7"/>
  <c r="J66" i="7" s="1"/>
  <c r="I63" i="7"/>
  <c r="J63" i="7" s="1"/>
  <c r="K63" i="7" s="1"/>
  <c r="H63" i="7" s="1"/>
  <c r="P63" i="7" s="1"/>
  <c r="I30" i="5" s="1"/>
  <c r="F60" i="7"/>
  <c r="G60" i="7" s="1"/>
  <c r="D60" i="7" s="1"/>
  <c r="G56" i="5" s="1"/>
  <c r="CN37" i="7" l="1"/>
  <c r="CZ37" i="7" s="1"/>
  <c r="O37" i="7"/>
  <c r="R37" i="7" s="1"/>
  <c r="AI37" i="7"/>
  <c r="AG37" i="7"/>
  <c r="AJ37" i="7" s="1"/>
  <c r="BA37" i="7"/>
  <c r="AY37" i="7"/>
  <c r="BB37" i="7" s="1"/>
  <c r="DF37" i="7"/>
  <c r="BC37" i="7"/>
  <c r="K66" i="7"/>
  <c r="N66" i="7" s="1"/>
  <c r="M66" i="7"/>
  <c r="P66" i="7" s="1"/>
  <c r="L63" i="7"/>
  <c r="M63" i="7" s="1"/>
  <c r="G63" i="7" s="1"/>
  <c r="O63" i="7" s="1"/>
  <c r="H30" i="5" s="1"/>
  <c r="H60" i="7"/>
  <c r="I60" i="7" s="1"/>
  <c r="C60" i="7" s="1"/>
  <c r="F56" i="5" s="1"/>
  <c r="DH37" i="7" l="1"/>
  <c r="BE37" i="7"/>
  <c r="DG37" i="7"/>
  <c r="BD37" i="7"/>
  <c r="CO37" i="7"/>
  <c r="DA37" i="7"/>
  <c r="DR37" i="7"/>
  <c r="DS37" i="7" s="1"/>
  <c r="CP37" i="7"/>
  <c r="CW37" i="7"/>
  <c r="DB37" i="7" s="1"/>
  <c r="A68" i="7"/>
  <c r="E45" i="5"/>
  <c r="Q66" i="7"/>
  <c r="O66" i="7"/>
  <c r="R66" i="7" s="1"/>
  <c r="R63" i="7"/>
  <c r="S63" i="7" s="1"/>
  <c r="Q63" i="7" s="1"/>
  <c r="J30" i="5" s="1"/>
  <c r="DO37" i="7" l="1"/>
  <c r="DT37" i="7" s="1"/>
  <c r="DW37" i="7" s="1"/>
  <c r="E16" i="5" s="1"/>
  <c r="CX37" i="7"/>
  <c r="DC37" i="7" s="1"/>
  <c r="DP37" i="7"/>
  <c r="DU37" i="7" s="1"/>
  <c r="BI37" i="7"/>
  <c r="CY37" i="7"/>
  <c r="DD37" i="7" s="1"/>
  <c r="CQ37" i="7"/>
  <c r="CR37" i="7" s="1"/>
  <c r="CS37" i="7" s="1"/>
  <c r="CT37" i="7" s="1"/>
  <c r="DQ37" i="7"/>
  <c r="DV37" i="7" s="1"/>
  <c r="DI37" i="7"/>
  <c r="DJ37" i="7" s="1"/>
  <c r="DK37" i="7" s="1"/>
  <c r="DL37" i="7" s="1"/>
  <c r="G45" i="5"/>
  <c r="C68" i="7"/>
  <c r="B68" i="7"/>
  <c r="E68" i="7" s="1"/>
  <c r="F45" i="5"/>
  <c r="B49" i="7"/>
  <c r="B50" i="7"/>
  <c r="B51" i="7"/>
  <c r="B52" i="7"/>
  <c r="B53" i="7"/>
  <c r="B54" i="7"/>
  <c r="B55" i="7"/>
  <c r="B56" i="7"/>
  <c r="B48" i="7"/>
  <c r="DX37" i="7" l="1"/>
  <c r="F16" i="5" s="1"/>
  <c r="DY37" i="7"/>
  <c r="G16" i="5" s="1"/>
  <c r="BJ37" i="7"/>
  <c r="BK37" i="7" s="1"/>
  <c r="D68" i="7"/>
  <c r="F68" i="7" s="1"/>
  <c r="I45" i="5" s="1"/>
  <c r="O42" i="7"/>
  <c r="I42" i="7"/>
  <c r="J42" i="7" s="1"/>
  <c r="K42" i="7" s="1"/>
  <c r="H40" i="7"/>
  <c r="BH37" i="7" l="1"/>
  <c r="BL37" i="7" s="1"/>
  <c r="BM37" i="7" s="1"/>
  <c r="BG37" i="7" s="1"/>
  <c r="H42" i="7"/>
  <c r="I40" i="7"/>
  <c r="J40" i="7" s="1"/>
  <c r="GP9" i="7"/>
  <c r="GO9" i="7"/>
  <c r="GN9" i="7"/>
  <c r="GM8" i="7"/>
  <c r="GM1" i="7"/>
  <c r="GL8" i="7"/>
  <c r="GL1" i="7"/>
  <c r="GK8" i="7"/>
  <c r="GK1" i="7"/>
  <c r="GJ9" i="7"/>
  <c r="GJ7" i="7"/>
  <c r="GJ6" i="7"/>
  <c r="GJ5" i="7"/>
  <c r="GJ4" i="7"/>
  <c r="GI9" i="7"/>
  <c r="GI7" i="7"/>
  <c r="GI6" i="7"/>
  <c r="GI5" i="7"/>
  <c r="GI4" i="7"/>
  <c r="GH9" i="7"/>
  <c r="GH7" i="7"/>
  <c r="GH6" i="7"/>
  <c r="GH5" i="7"/>
  <c r="GH4" i="7"/>
  <c r="BS37" i="7" l="1"/>
  <c r="BT37" i="7" s="1"/>
  <c r="L42" i="7"/>
  <c r="M42" i="7" s="1"/>
  <c r="G42" i="7" s="1"/>
  <c r="G40" i="7"/>
  <c r="O40" i="7" s="1"/>
  <c r="AI25" i="7"/>
  <c r="AL13" i="7"/>
  <c r="BP37" i="7" l="1"/>
  <c r="BV37" i="7" s="1"/>
  <c r="CE37" i="7" s="1"/>
  <c r="BQ37" i="7"/>
  <c r="BW37" i="7" s="1"/>
  <c r="BR37" i="7"/>
  <c r="BX37" i="7" s="1"/>
  <c r="S42" i="7"/>
  <c r="K40" i="7"/>
  <c r="L40" i="7" s="1"/>
  <c r="F40" i="7" s="1"/>
  <c r="ID1" i="7"/>
  <c r="CH37" i="7" l="1"/>
  <c r="CI37" i="7" s="1"/>
  <c r="CF37" i="7" s="1"/>
  <c r="BY37" i="7"/>
  <c r="BZ37" i="7" s="1"/>
  <c r="CA37" i="7" s="1"/>
  <c r="CB37" i="7" s="1"/>
  <c r="T42" i="7"/>
  <c r="R42" i="7" s="1"/>
  <c r="Q42" i="7"/>
  <c r="P42" i="7"/>
  <c r="U42" i="7" s="1"/>
  <c r="N40" i="7"/>
  <c r="Q40" i="7"/>
  <c r="R40" i="7" s="1"/>
  <c r="P40" i="7" s="1"/>
  <c r="A2" i="7"/>
  <c r="B2" i="7"/>
  <c r="C2" i="7"/>
  <c r="D2" i="7"/>
  <c r="E2" i="7"/>
  <c r="F2" i="7"/>
  <c r="S2" i="7"/>
  <c r="T2" i="7"/>
  <c r="U2" i="7"/>
  <c r="AN2" i="7"/>
  <c r="AQ2" i="7" s="1"/>
  <c r="AT2" i="7" s="1"/>
  <c r="AW2" i="7" s="1"/>
  <c r="AZ2" i="7" s="1"/>
  <c r="BC2" i="7" s="1"/>
  <c r="AO2" i="7"/>
  <c r="AP2" i="7"/>
  <c r="BO2" i="7"/>
  <c r="CD2" i="7"/>
  <c r="CV2" i="7"/>
  <c r="DN2" i="7"/>
  <c r="A3" i="7"/>
  <c r="B3" i="7"/>
  <c r="C3" i="7"/>
  <c r="D3" i="7"/>
  <c r="E3" i="7"/>
  <c r="F3" i="7"/>
  <c r="S3" i="7"/>
  <c r="Y3" i="7" s="1"/>
  <c r="AB3" i="7" s="1"/>
  <c r="AE3" i="7" s="1"/>
  <c r="AH3" i="7" s="1"/>
  <c r="T3" i="7"/>
  <c r="U3" i="7"/>
  <c r="AN3" i="7"/>
  <c r="AQ3" i="7" s="1"/>
  <c r="AT3" i="7" s="1"/>
  <c r="AW3" i="7" s="1"/>
  <c r="AZ3" i="7" s="1"/>
  <c r="AO3" i="7"/>
  <c r="AP3" i="7"/>
  <c r="BO3" i="7"/>
  <c r="CD3" i="7"/>
  <c r="CV3" i="7"/>
  <c r="DN3" i="7"/>
  <c r="A4" i="7"/>
  <c r="B4" i="7"/>
  <c r="C4" i="7"/>
  <c r="D4" i="7"/>
  <c r="E4" i="7"/>
  <c r="F4" i="7"/>
  <c r="S4" i="7"/>
  <c r="Y4" i="7" s="1"/>
  <c r="AB4" i="7" s="1"/>
  <c r="T4" i="7"/>
  <c r="U4" i="7"/>
  <c r="AN4" i="7"/>
  <c r="AQ4" i="7" s="1"/>
  <c r="AT4" i="7" s="1"/>
  <c r="AO4" i="7"/>
  <c r="AP4" i="7"/>
  <c r="BO4" i="7"/>
  <c r="CD4" i="7"/>
  <c r="CV4" i="7"/>
  <c r="DN4" i="7"/>
  <c r="A5" i="7"/>
  <c r="B5" i="7"/>
  <c r="C5" i="7"/>
  <c r="D5" i="7"/>
  <c r="E5" i="7"/>
  <c r="F5" i="7"/>
  <c r="S5" i="7"/>
  <c r="Y5" i="7" s="1"/>
  <c r="AB5" i="7" s="1"/>
  <c r="T5" i="7"/>
  <c r="U5" i="7"/>
  <c r="AN5" i="7"/>
  <c r="AO5" i="7"/>
  <c r="AP5" i="7"/>
  <c r="BO5" i="7"/>
  <c r="CD5" i="7"/>
  <c r="CV5" i="7"/>
  <c r="DN5" i="7"/>
  <c r="A6" i="7"/>
  <c r="B6" i="7"/>
  <c r="C6" i="7"/>
  <c r="D6" i="7"/>
  <c r="E6" i="7"/>
  <c r="F6" i="7"/>
  <c r="S6" i="7"/>
  <c r="Z6" i="7" s="1"/>
  <c r="T6" i="7"/>
  <c r="U6" i="7"/>
  <c r="AN6" i="7"/>
  <c r="AQ6" i="7" s="1"/>
  <c r="AT6" i="7" s="1"/>
  <c r="AW6" i="7" s="1"/>
  <c r="AZ6" i="7" s="1"/>
  <c r="AO6" i="7"/>
  <c r="AP6" i="7"/>
  <c r="BO6" i="7"/>
  <c r="CD6" i="7"/>
  <c r="CV6" i="7"/>
  <c r="DN6" i="7"/>
  <c r="A7" i="7"/>
  <c r="B7" i="7"/>
  <c r="C7" i="7"/>
  <c r="D7" i="7"/>
  <c r="E7" i="7"/>
  <c r="F7" i="7"/>
  <c r="S7" i="7"/>
  <c r="T7" i="7"/>
  <c r="U7" i="7"/>
  <c r="AN7" i="7"/>
  <c r="AQ7" i="7" s="1"/>
  <c r="AT7" i="7" s="1"/>
  <c r="AW7" i="7" s="1"/>
  <c r="AZ7" i="7" s="1"/>
  <c r="AO7" i="7"/>
  <c r="AP7" i="7"/>
  <c r="BO7" i="7"/>
  <c r="CD7" i="7"/>
  <c r="CV7" i="7"/>
  <c r="DN7" i="7"/>
  <c r="A8" i="7"/>
  <c r="B8" i="7"/>
  <c r="C8" i="7"/>
  <c r="D8" i="7"/>
  <c r="E8" i="7"/>
  <c r="F8" i="7"/>
  <c r="S8" i="7"/>
  <c r="Y8" i="7" s="1"/>
  <c r="AB8" i="7" s="1"/>
  <c r="T8" i="7"/>
  <c r="U8" i="7"/>
  <c r="AN8" i="7"/>
  <c r="AO8" i="7"/>
  <c r="AP8" i="7"/>
  <c r="BO8" i="7"/>
  <c r="CD8" i="7"/>
  <c r="CV8" i="7"/>
  <c r="DN8" i="7"/>
  <c r="A9" i="7"/>
  <c r="B9" i="7"/>
  <c r="C9" i="7"/>
  <c r="D9" i="7"/>
  <c r="E9" i="7"/>
  <c r="F9" i="7"/>
  <c r="S9" i="7"/>
  <c r="Y9" i="7" s="1"/>
  <c r="AB9" i="7" s="1"/>
  <c r="AE9" i="7" s="1"/>
  <c r="AH9" i="7" s="1"/>
  <c r="T9" i="7"/>
  <c r="U9" i="7"/>
  <c r="AN9" i="7"/>
  <c r="AQ9" i="7" s="1"/>
  <c r="AT9" i="7" s="1"/>
  <c r="AO9" i="7"/>
  <c r="AP9" i="7"/>
  <c r="BO9" i="7"/>
  <c r="CD9" i="7"/>
  <c r="CV9" i="7"/>
  <c r="DN9" i="7"/>
  <c r="AP1" i="7"/>
  <c r="AO1" i="7"/>
  <c r="AN1" i="7"/>
  <c r="AQ1" i="7" s="1"/>
  <c r="AT1" i="7" s="1"/>
  <c r="U1" i="7"/>
  <c r="T1" i="7"/>
  <c r="S1" i="7"/>
  <c r="Z1" i="7" s="1"/>
  <c r="DN1" i="7"/>
  <c r="CV1" i="7"/>
  <c r="CD1" i="7"/>
  <c r="BO1" i="7"/>
  <c r="F1" i="7"/>
  <c r="E1" i="7"/>
  <c r="D1" i="7"/>
  <c r="C1" i="7"/>
  <c r="B1" i="7"/>
  <c r="A1" i="7"/>
  <c r="CG37" i="7" l="1"/>
  <c r="X42" i="7"/>
  <c r="W42" i="7" s="1"/>
  <c r="V42" i="7"/>
  <c r="CJ9" i="7"/>
  <c r="DV5" i="7"/>
  <c r="AR6" i="7"/>
  <c r="AS6" i="7" s="1"/>
  <c r="AV6" i="7" s="1"/>
  <c r="Y6" i="7"/>
  <c r="AB6" i="7" s="1"/>
  <c r="AE6" i="7" s="1"/>
  <c r="AH6" i="7" s="1"/>
  <c r="CN6" i="7" s="1"/>
  <c r="CZ6" i="7" s="1"/>
  <c r="CW6" i="7" s="1"/>
  <c r="DB6" i="7" s="1"/>
  <c r="Z4" i="7"/>
  <c r="AC4" i="7" s="1"/>
  <c r="AF4" i="7" s="1"/>
  <c r="G8" i="7"/>
  <c r="J8" i="7" s="1"/>
  <c r="M8" i="7" s="1"/>
  <c r="P8" i="7" s="1"/>
  <c r="L12" i="1" s="1"/>
  <c r="DU5" i="7"/>
  <c r="CJ8" i="7"/>
  <c r="G7" i="7"/>
  <c r="J7" i="7" s="1"/>
  <c r="M7" i="7" s="1"/>
  <c r="P7" i="7" s="1"/>
  <c r="L11" i="1" s="1"/>
  <c r="Z9" i="7"/>
  <c r="AA9" i="7" s="1"/>
  <c r="AD9" i="7" s="1"/>
  <c r="AR4" i="7"/>
  <c r="AU4" i="7" s="1"/>
  <c r="AX4" i="7" s="1"/>
  <c r="G9" i="7"/>
  <c r="J9" i="7" s="1"/>
  <c r="M9" i="7" s="1"/>
  <c r="P9" i="7" s="1"/>
  <c r="L13" i="1" s="1"/>
  <c r="Z8" i="7"/>
  <c r="AC8" i="7" s="1"/>
  <c r="AF8" i="7" s="1"/>
  <c r="AR7" i="7"/>
  <c r="AS7" i="7" s="1"/>
  <c r="AV7" i="7" s="1"/>
  <c r="AC6" i="7"/>
  <c r="H9" i="7"/>
  <c r="I9" i="7" s="1"/>
  <c r="L9" i="7" s="1"/>
  <c r="DT9" i="7"/>
  <c r="H5" i="7"/>
  <c r="I5" i="7" s="1"/>
  <c r="L5" i="7" s="1"/>
  <c r="H7" i="7"/>
  <c r="G5" i="7"/>
  <c r="J5" i="7" s="1"/>
  <c r="M5" i="7" s="1"/>
  <c r="P5" i="7" s="1"/>
  <c r="L9" i="1" s="1"/>
  <c r="G3" i="7"/>
  <c r="J3" i="7" s="1"/>
  <c r="M3" i="7" s="1"/>
  <c r="P3" i="7" s="1"/>
  <c r="L7" i="1" s="1"/>
  <c r="AR3" i="7"/>
  <c r="AU3" i="7" s="1"/>
  <c r="AX3" i="7" s="1"/>
  <c r="AR1" i="7"/>
  <c r="AU1" i="7" s="1"/>
  <c r="AX1" i="7" s="1"/>
  <c r="Z3" i="7"/>
  <c r="AC3" i="7" s="1"/>
  <c r="AF3" i="7" s="1"/>
  <c r="AE8" i="7"/>
  <c r="AH8" i="7" s="1"/>
  <c r="AW9" i="7"/>
  <c r="AZ9" i="7" s="1"/>
  <c r="BC7" i="7"/>
  <c r="H8" i="7"/>
  <c r="AW4" i="7"/>
  <c r="AZ4" i="7" s="1"/>
  <c r="AE4" i="7"/>
  <c r="AH4" i="7" s="1"/>
  <c r="H6" i="7"/>
  <c r="G6" i="7"/>
  <c r="J6" i="7" s="1"/>
  <c r="CK4" i="7"/>
  <c r="CL4" i="7"/>
  <c r="DT4" i="7"/>
  <c r="DU4" i="7"/>
  <c r="DV4" i="7"/>
  <c r="CN3" i="7"/>
  <c r="AR9" i="7"/>
  <c r="G4" i="7"/>
  <c r="J4" i="7" s="1"/>
  <c r="H4" i="7"/>
  <c r="DU9" i="7"/>
  <c r="CL9" i="7"/>
  <c r="DV9" i="7"/>
  <c r="Y7" i="7"/>
  <c r="AB7" i="7" s="1"/>
  <c r="Z7" i="7"/>
  <c r="CJ4" i="7"/>
  <c r="AQ8" i="7"/>
  <c r="AT8" i="7" s="1"/>
  <c r="AR8" i="7"/>
  <c r="BC3" i="7"/>
  <c r="DF3" i="7"/>
  <c r="CK9" i="7"/>
  <c r="BC6" i="7"/>
  <c r="AR2" i="7"/>
  <c r="Y2" i="7"/>
  <c r="AB2" i="7" s="1"/>
  <c r="Z2" i="7"/>
  <c r="AQ5" i="7"/>
  <c r="AT5" i="7" s="1"/>
  <c r="AR5" i="7"/>
  <c r="Z5" i="7"/>
  <c r="G2" i="7"/>
  <c r="J2" i="7" s="1"/>
  <c r="H2" i="7"/>
  <c r="H3" i="7"/>
  <c r="AA6" i="7"/>
  <c r="AD6" i="7" s="1"/>
  <c r="AE5" i="7"/>
  <c r="AH5" i="7" s="1"/>
  <c r="DT5" i="7"/>
  <c r="DT1" i="7"/>
  <c r="AC1" i="7"/>
  <c r="Y1" i="7"/>
  <c r="AB1" i="7" s="1"/>
  <c r="AW1" i="7"/>
  <c r="AZ1" i="7" s="1"/>
  <c r="DU1" i="7"/>
  <c r="AA1" i="7"/>
  <c r="AD1" i="7" s="1"/>
  <c r="H1" i="7"/>
  <c r="I1" i="7" s="1"/>
  <c r="L1" i="7" s="1"/>
  <c r="G1" i="7"/>
  <c r="J1" i="7" s="1"/>
  <c r="AA4" i="7" l="1"/>
  <c r="AD4" i="7" s="1"/>
  <c r="AG4" i="7" s="1"/>
  <c r="AJ4" i="7" s="1"/>
  <c r="AS3" i="7"/>
  <c r="AV3" i="7" s="1"/>
  <c r="AY3" i="7" s="1"/>
  <c r="BB3" i="7" s="1"/>
  <c r="DF6" i="7"/>
  <c r="DR6" i="7" s="1"/>
  <c r="DO6" i="7" s="1"/>
  <c r="DT6" i="7" s="1"/>
  <c r="AA8" i="7"/>
  <c r="AD8" i="7" s="1"/>
  <c r="AG8" i="7" s="1"/>
  <c r="AJ8" i="7" s="1"/>
  <c r="AC9" i="7"/>
  <c r="AF9" i="7" s="1"/>
  <c r="AI9" i="7" s="1"/>
  <c r="AU6" i="7"/>
  <c r="AX6" i="7" s="1"/>
  <c r="AY6" i="7" s="1"/>
  <c r="BB6" i="7" s="1"/>
  <c r="AS1" i="7"/>
  <c r="AV1" i="7" s="1"/>
  <c r="AY1" i="7" s="1"/>
  <c r="BB1" i="7" s="1"/>
  <c r="K5" i="7"/>
  <c r="N5" i="7" s="1"/>
  <c r="K9" i="7"/>
  <c r="N9" i="7" s="1"/>
  <c r="AF6" i="7"/>
  <c r="AI6" i="7" s="1"/>
  <c r="AU7" i="7"/>
  <c r="AX7" i="7" s="1"/>
  <c r="AY7" i="7" s="1"/>
  <c r="BB7" i="7" s="1"/>
  <c r="AS4" i="7"/>
  <c r="AV4" i="7" s="1"/>
  <c r="AY4" i="7" s="1"/>
  <c r="BB4" i="7" s="1"/>
  <c r="A20" i="7"/>
  <c r="AF1" i="7"/>
  <c r="AI1" i="7" s="1"/>
  <c r="A17" i="7"/>
  <c r="A19" i="7"/>
  <c r="AA3" i="7"/>
  <c r="AD3" i="7" s="1"/>
  <c r="AG3" i="7" s="1"/>
  <c r="AJ3" i="7" s="1"/>
  <c r="A21" i="7"/>
  <c r="DZ9" i="7"/>
  <c r="I7" i="7"/>
  <c r="L7" i="7" s="1"/>
  <c r="K7" i="7"/>
  <c r="N7" i="7" s="1"/>
  <c r="Q7" i="7" s="1"/>
  <c r="M11" i="1" s="1"/>
  <c r="A15" i="7"/>
  <c r="K8" i="7"/>
  <c r="N8" i="7" s="1"/>
  <c r="Q8" i="7" s="1"/>
  <c r="M12" i="1" s="1"/>
  <c r="I8" i="7"/>
  <c r="L8" i="7" s="1"/>
  <c r="BA3" i="7"/>
  <c r="AC7" i="7"/>
  <c r="AF7" i="7" s="1"/>
  <c r="AA7" i="7"/>
  <c r="AD7" i="7" s="1"/>
  <c r="M6" i="7"/>
  <c r="P6" i="7" s="1"/>
  <c r="L10" i="1" s="1"/>
  <c r="AA5" i="7"/>
  <c r="AD5" i="7" s="1"/>
  <c r="AC5" i="7"/>
  <c r="AF5" i="7" s="1"/>
  <c r="AE7" i="7"/>
  <c r="AH7" i="7" s="1"/>
  <c r="I6" i="7"/>
  <c r="L6" i="7" s="1"/>
  <c r="K6" i="7"/>
  <c r="N6" i="7" s="1"/>
  <c r="Q6" i="7" s="1"/>
  <c r="M10" i="1" s="1"/>
  <c r="DR3" i="7"/>
  <c r="DO3" i="7" s="1"/>
  <c r="DT3" i="7" s="1"/>
  <c r="AS9" i="7"/>
  <c r="AV9" i="7" s="1"/>
  <c r="AU9" i="7"/>
  <c r="AX9" i="7" s="1"/>
  <c r="AI4" i="7"/>
  <c r="AS5" i="7"/>
  <c r="AV5" i="7" s="1"/>
  <c r="AU5" i="7"/>
  <c r="AX5" i="7" s="1"/>
  <c r="AS8" i="7"/>
  <c r="AV8" i="7" s="1"/>
  <c r="AU8" i="7"/>
  <c r="AX8" i="7" s="1"/>
  <c r="K4" i="7"/>
  <c r="N4" i="7" s="1"/>
  <c r="Q4" i="7" s="1"/>
  <c r="M8" i="1" s="1"/>
  <c r="I4" i="7"/>
  <c r="L4" i="7" s="1"/>
  <c r="CN4" i="7"/>
  <c r="DF9" i="7"/>
  <c r="BC9" i="7"/>
  <c r="K2" i="7"/>
  <c r="N2" i="7" s="1"/>
  <c r="Q2" i="7" s="1"/>
  <c r="M6" i="1" s="1"/>
  <c r="I2" i="7"/>
  <c r="L2" i="7" s="1"/>
  <c r="AW5" i="7"/>
  <c r="AZ5" i="7" s="1"/>
  <c r="AS2" i="7"/>
  <c r="AV2" i="7" s="1"/>
  <c r="AU2" i="7"/>
  <c r="AX2" i="7" s="1"/>
  <c r="AW8" i="7"/>
  <c r="AZ8" i="7" s="1"/>
  <c r="M4" i="7"/>
  <c r="P4" i="7" s="1"/>
  <c r="L8" i="1" s="1"/>
  <c r="BA4" i="7"/>
  <c r="M2" i="7"/>
  <c r="P2" i="7" s="1"/>
  <c r="L6" i="1" s="1"/>
  <c r="AA2" i="7"/>
  <c r="AD2" i="7" s="1"/>
  <c r="AC2" i="7"/>
  <c r="AF2" i="7" s="1"/>
  <c r="AI3" i="7"/>
  <c r="DF4" i="7"/>
  <c r="BC4" i="7"/>
  <c r="AI8" i="7"/>
  <c r="CZ3" i="7"/>
  <c r="I3" i="7"/>
  <c r="L3" i="7" s="1"/>
  <c r="K3" i="7"/>
  <c r="N3" i="7" s="1"/>
  <c r="Q3" i="7" s="1"/>
  <c r="M7" i="1" s="1"/>
  <c r="AE2" i="7"/>
  <c r="AH2" i="7" s="1"/>
  <c r="CN9" i="7"/>
  <c r="AE1" i="7"/>
  <c r="AH1" i="7" s="1"/>
  <c r="CN1" i="7" s="1"/>
  <c r="CZ1" i="7" s="1"/>
  <c r="BC1" i="7"/>
  <c r="BA1" i="7"/>
  <c r="K1" i="7"/>
  <c r="N1" i="7" s="1"/>
  <c r="Q1" i="7" s="1"/>
  <c r="M5" i="1" s="1"/>
  <c r="M1" i="7"/>
  <c r="P1" i="7" s="1"/>
  <c r="L5" i="1" s="1"/>
  <c r="AG9" i="7" l="1"/>
  <c r="AJ9" i="7" s="1"/>
  <c r="AG1" i="7"/>
  <c r="AJ1" i="7" s="1"/>
  <c r="CP1" i="7" s="1"/>
  <c r="BA7" i="7"/>
  <c r="BD7" i="7" s="1"/>
  <c r="BA6" i="7"/>
  <c r="CO6" i="7" s="1"/>
  <c r="DA6" i="7" s="1"/>
  <c r="CX6" i="7" s="1"/>
  <c r="DC6" i="7" s="1"/>
  <c r="A14" i="7"/>
  <c r="A26" i="7" s="1"/>
  <c r="O9" i="7"/>
  <c r="R9" i="7" s="1"/>
  <c r="N13" i="1" s="1"/>
  <c r="Q9" i="7"/>
  <c r="M13" i="1" s="1"/>
  <c r="O5" i="7"/>
  <c r="R5" i="7" s="1"/>
  <c r="N9" i="1" s="1"/>
  <c r="Q5" i="7"/>
  <c r="M9" i="1" s="1"/>
  <c r="O7" i="7"/>
  <c r="R7" i="7" s="1"/>
  <c r="CO3" i="7"/>
  <c r="DA3" i="7" s="1"/>
  <c r="CX3" i="7" s="1"/>
  <c r="DC3" i="7" s="1"/>
  <c r="AG6" i="7"/>
  <c r="AJ6" i="7" s="1"/>
  <c r="CP6" i="7" s="1"/>
  <c r="CO1" i="7"/>
  <c r="DA1" i="7" s="1"/>
  <c r="CX1" i="7" s="1"/>
  <c r="DC1" i="7" s="1"/>
  <c r="A18" i="7"/>
  <c r="D15" i="7"/>
  <c r="G15" i="7" s="1"/>
  <c r="A27" i="7"/>
  <c r="D19" i="7"/>
  <c r="A31" i="7"/>
  <c r="A16" i="7"/>
  <c r="B19" i="7"/>
  <c r="A29" i="7"/>
  <c r="D17" i="7"/>
  <c r="D14" i="7"/>
  <c r="G14" i="7" s="1"/>
  <c r="EC9" i="7"/>
  <c r="ES9" i="7"/>
  <c r="EY9" i="7" s="1"/>
  <c r="D21" i="7"/>
  <c r="A33" i="7"/>
  <c r="D20" i="7"/>
  <c r="A32" i="7"/>
  <c r="A13" i="7"/>
  <c r="CP3" i="7"/>
  <c r="O6" i="7"/>
  <c r="R6" i="7" s="1"/>
  <c r="N10" i="1" s="1"/>
  <c r="O2" i="7"/>
  <c r="R2" i="7" s="1"/>
  <c r="B14" i="7"/>
  <c r="BA8" i="7"/>
  <c r="AY8" i="7"/>
  <c r="BB8" i="7" s="1"/>
  <c r="CP8" i="7" s="1"/>
  <c r="BD4" i="7"/>
  <c r="DG4" i="7"/>
  <c r="O4" i="7"/>
  <c r="R4" i="7" s="1"/>
  <c r="N8" i="1" s="1"/>
  <c r="CO4" i="7"/>
  <c r="AG5" i="7"/>
  <c r="AJ5" i="7" s="1"/>
  <c r="AI5" i="7"/>
  <c r="BD3" i="7"/>
  <c r="DG3" i="7"/>
  <c r="DS3" i="7" s="1"/>
  <c r="AG2" i="7"/>
  <c r="AJ2" i="7" s="1"/>
  <c r="AI2" i="7"/>
  <c r="CP4" i="7"/>
  <c r="CQ4" i="7" s="1"/>
  <c r="CR4" i="7" s="1"/>
  <c r="BE3" i="7"/>
  <c r="DH3" i="7"/>
  <c r="CW3" i="7"/>
  <c r="DB3" i="7" s="1"/>
  <c r="CZ4" i="7"/>
  <c r="CW4" i="7" s="1"/>
  <c r="DB4" i="7" s="1"/>
  <c r="DW4" i="7" s="1"/>
  <c r="DZ4" i="7" s="1"/>
  <c r="DF5" i="7"/>
  <c r="BC5" i="7"/>
  <c r="CN2" i="7"/>
  <c r="DF2" i="7"/>
  <c r="AI7" i="7"/>
  <c r="AG7" i="7"/>
  <c r="AJ7" i="7" s="1"/>
  <c r="CP7" i="7" s="1"/>
  <c r="DR4" i="7"/>
  <c r="DO4" i="7" s="1"/>
  <c r="CN5" i="7"/>
  <c r="CN7" i="7"/>
  <c r="DF7" i="7"/>
  <c r="O8" i="7"/>
  <c r="R8" i="7" s="1"/>
  <c r="N12" i="1" s="1"/>
  <c r="AY5" i="7"/>
  <c r="BB5" i="7" s="1"/>
  <c r="BA5" i="7"/>
  <c r="CZ9" i="7"/>
  <c r="BC8" i="7"/>
  <c r="DF8" i="7"/>
  <c r="AY9" i="7"/>
  <c r="BB9" i="7" s="1"/>
  <c r="BA9" i="7"/>
  <c r="CO9" i="7" s="1"/>
  <c r="CN8" i="7"/>
  <c r="O3" i="7"/>
  <c r="R3" i="7" s="1"/>
  <c r="N7" i="1" s="1"/>
  <c r="C6" i="8" s="1"/>
  <c r="BA2" i="7"/>
  <c r="AY2" i="7"/>
  <c r="BB2" i="7" s="1"/>
  <c r="BE4" i="7"/>
  <c r="DH4" i="7"/>
  <c r="BE6" i="7"/>
  <c r="DR9" i="7"/>
  <c r="DO9" i="7" s="1"/>
  <c r="BE7" i="7"/>
  <c r="DF1" i="7"/>
  <c r="DR1" i="7" s="1"/>
  <c r="CW1" i="7"/>
  <c r="DB1" i="7" s="1"/>
  <c r="DG1" i="7"/>
  <c r="BD1" i="7"/>
  <c r="BE1" i="7"/>
  <c r="B13" i="7"/>
  <c r="O1" i="7"/>
  <c r="R1" i="7" s="1"/>
  <c r="N5" i="1" s="1"/>
  <c r="C4" i="8" s="1"/>
  <c r="DH1" i="7" l="1"/>
  <c r="DI1" i="7" s="1"/>
  <c r="DJ1" i="7" s="1"/>
  <c r="DK1" i="7" s="1"/>
  <c r="C49" i="7"/>
  <c r="N6" i="1"/>
  <c r="C5" i="8" s="1"/>
  <c r="C54" i="7"/>
  <c r="N11" i="1"/>
  <c r="BD6" i="7"/>
  <c r="DG6" i="7"/>
  <c r="DS6" i="7" s="1"/>
  <c r="DP6" i="7" s="1"/>
  <c r="DU6" i="7" s="1"/>
  <c r="CO7" i="7"/>
  <c r="CP9" i="7"/>
  <c r="CQ9" i="7" s="1"/>
  <c r="CR9" i="7" s="1"/>
  <c r="CS9" i="7" s="1"/>
  <c r="CT9" i="7" s="1"/>
  <c r="C56" i="7"/>
  <c r="C55" i="7"/>
  <c r="C53" i="7"/>
  <c r="C52" i="7"/>
  <c r="C51" i="7"/>
  <c r="C50" i="7"/>
  <c r="C48" i="7"/>
  <c r="CS4" i="7"/>
  <c r="CT4" i="7" s="1"/>
  <c r="C17" i="7"/>
  <c r="C29" i="7" s="1"/>
  <c r="C21" i="7"/>
  <c r="C33" i="7" s="1"/>
  <c r="EB9" i="7"/>
  <c r="EU9" i="7" s="1"/>
  <c r="FA9" i="7" s="1"/>
  <c r="B17" i="7"/>
  <c r="B29" i="7" s="1"/>
  <c r="C14" i="7"/>
  <c r="C26" i="7" s="1"/>
  <c r="EA9" i="7"/>
  <c r="ED9" i="7" s="1"/>
  <c r="B21" i="7"/>
  <c r="B33" i="7" s="1"/>
  <c r="C19" i="7"/>
  <c r="C31" i="7" s="1"/>
  <c r="DH6" i="7"/>
  <c r="DI6" i="7" s="1"/>
  <c r="DJ6" i="7" s="1"/>
  <c r="CY6" i="7"/>
  <c r="DD6" i="7" s="1"/>
  <c r="E14" i="7"/>
  <c r="H14" i="7" s="1"/>
  <c r="B26" i="7"/>
  <c r="C16" i="7"/>
  <c r="F14" i="7"/>
  <c r="I14" i="7" s="1"/>
  <c r="L14" i="7" s="1"/>
  <c r="M14" i="7" s="1"/>
  <c r="D27" i="7"/>
  <c r="E13" i="7"/>
  <c r="X13" i="7" s="1"/>
  <c r="H4" i="8" s="1"/>
  <c r="B25" i="7"/>
  <c r="C18" i="7"/>
  <c r="B18" i="7"/>
  <c r="FR9" i="7"/>
  <c r="GW9" i="7"/>
  <c r="FB9" i="7"/>
  <c r="EC4" i="7"/>
  <c r="A28" i="7"/>
  <c r="D16" i="7"/>
  <c r="D13" i="7"/>
  <c r="W13" i="7" s="1"/>
  <c r="G4" i="8" s="1"/>
  <c r="A25" i="7"/>
  <c r="B20" i="7"/>
  <c r="CO5" i="7"/>
  <c r="W20" i="7"/>
  <c r="G11" i="8" s="1"/>
  <c r="G20" i="7"/>
  <c r="D26" i="7"/>
  <c r="T26" i="7"/>
  <c r="D5" i="8" s="1"/>
  <c r="G17" i="7"/>
  <c r="D32" i="7"/>
  <c r="T32" i="7"/>
  <c r="D11" i="8" s="1"/>
  <c r="DH7" i="7"/>
  <c r="DI7" i="7" s="1"/>
  <c r="DJ7" i="7" s="1"/>
  <c r="C20" i="7"/>
  <c r="CP5" i="7"/>
  <c r="D33" i="7"/>
  <c r="T33" i="7"/>
  <c r="D12" i="8" s="1"/>
  <c r="D29" i="7"/>
  <c r="W21" i="7"/>
  <c r="G12" i="8" s="1"/>
  <c r="G21" i="7"/>
  <c r="D31" i="7"/>
  <c r="B16" i="7"/>
  <c r="B31" i="7"/>
  <c r="E19" i="7"/>
  <c r="G19" i="7"/>
  <c r="A30" i="7"/>
  <c r="D18" i="7"/>
  <c r="C15" i="7"/>
  <c r="B15" i="7"/>
  <c r="C13" i="7"/>
  <c r="CY3" i="7"/>
  <c r="DD3" i="7" s="1"/>
  <c r="DP3" i="7"/>
  <c r="DU3" i="7" s="1"/>
  <c r="BI6" i="7"/>
  <c r="BJ6" i="7" s="1"/>
  <c r="BK6" i="7" s="1"/>
  <c r="DI4" i="7"/>
  <c r="DJ4" i="7" s="1"/>
  <c r="DK4" i="7" s="1"/>
  <c r="DR8" i="7"/>
  <c r="DR7" i="7"/>
  <c r="DO7" i="7" s="1"/>
  <c r="DT7" i="7" s="1"/>
  <c r="CZ2" i="7"/>
  <c r="BE8" i="7"/>
  <c r="DH8" i="7"/>
  <c r="BI4" i="7"/>
  <c r="BJ4" i="7" s="1"/>
  <c r="BK4" i="7" s="1"/>
  <c r="CZ7" i="7"/>
  <c r="BD8" i="7"/>
  <c r="DG8" i="7"/>
  <c r="DG9" i="7"/>
  <c r="DS9" i="7" s="1"/>
  <c r="BD9" i="7"/>
  <c r="BI7" i="7"/>
  <c r="BJ7" i="7" s="1"/>
  <c r="BK7" i="7" s="1"/>
  <c r="DA9" i="7"/>
  <c r="DG7" i="7"/>
  <c r="CW9" i="7"/>
  <c r="DB9" i="7" s="1"/>
  <c r="DW9" i="7" s="1"/>
  <c r="CO2" i="7"/>
  <c r="BD5" i="7"/>
  <c r="DG5" i="7"/>
  <c r="DS4" i="7"/>
  <c r="DQ4" i="7" s="1"/>
  <c r="DA4" i="7"/>
  <c r="CY4" i="7" s="1"/>
  <c r="DD4" i="7" s="1"/>
  <c r="DY4" i="7" s="1"/>
  <c r="EB4" i="7" s="1"/>
  <c r="CP2" i="7"/>
  <c r="BD2" i="7"/>
  <c r="DG2" i="7"/>
  <c r="DH9" i="7"/>
  <c r="BE9" i="7"/>
  <c r="CZ5" i="7"/>
  <c r="DR5" i="7"/>
  <c r="DO5" i="7" s="1"/>
  <c r="BE2" i="7"/>
  <c r="DH2" i="7"/>
  <c r="CZ8" i="7"/>
  <c r="DH5" i="7"/>
  <c r="BE5" i="7"/>
  <c r="CO8" i="7"/>
  <c r="DI3" i="7"/>
  <c r="DJ3" i="7" s="1"/>
  <c r="DK3" i="7" s="1"/>
  <c r="DQ3" i="7"/>
  <c r="DV3" i="7" s="1"/>
  <c r="DR2" i="7"/>
  <c r="BI3" i="7"/>
  <c r="BJ3" i="7" s="1"/>
  <c r="BK3" i="7" s="1"/>
  <c r="DS1" i="7"/>
  <c r="DP1" i="7" s="1"/>
  <c r="BI1" i="7"/>
  <c r="BJ1" i="7" s="1"/>
  <c r="BK1" i="7" s="1"/>
  <c r="DO1" i="7"/>
  <c r="CY1" i="7"/>
  <c r="DD1" i="7" s="1"/>
  <c r="F21" i="7" l="1"/>
  <c r="Y21" i="7" s="1"/>
  <c r="DK6" i="7"/>
  <c r="DL6" i="7" s="1"/>
  <c r="DA7" i="7"/>
  <c r="CX7" i="7" s="1"/>
  <c r="DC7" i="7" s="1"/>
  <c r="CY9" i="7"/>
  <c r="DD9" i="7" s="1"/>
  <c r="DY9" i="7" s="1"/>
  <c r="E21" i="7"/>
  <c r="X21" i="7" s="1"/>
  <c r="H12" i="8" s="1"/>
  <c r="F17" i="7"/>
  <c r="I17" i="7" s="1"/>
  <c r="EE9" i="7"/>
  <c r="EH9" i="7" s="1"/>
  <c r="EI9" i="7" s="1"/>
  <c r="EJ9" i="7" s="1"/>
  <c r="DQ6" i="7"/>
  <c r="DV6" i="7" s="1"/>
  <c r="ET9" i="7"/>
  <c r="EZ9" i="7" s="1"/>
  <c r="GX9" i="7" s="1"/>
  <c r="E17" i="7"/>
  <c r="H17" i="7" s="1"/>
  <c r="N14" i="7"/>
  <c r="K14" i="7" s="1"/>
  <c r="S14" i="7" s="1"/>
  <c r="X14" i="7" s="1"/>
  <c r="H5" i="8" s="1"/>
  <c r="F19" i="7"/>
  <c r="I19" i="7" s="1"/>
  <c r="H13" i="7"/>
  <c r="DA5" i="7"/>
  <c r="CY5" i="7" s="1"/>
  <c r="DD5" i="7" s="1"/>
  <c r="CW5" i="7"/>
  <c r="DB5" i="7" s="1"/>
  <c r="DS8" i="7"/>
  <c r="DP8" i="7" s="1"/>
  <c r="DU8" i="7" s="1"/>
  <c r="CX9" i="7"/>
  <c r="DC9" i="7" s="1"/>
  <c r="DX9" i="7" s="1"/>
  <c r="F13" i="7"/>
  <c r="I13" i="7" s="1"/>
  <c r="L13" i="7" s="1"/>
  <c r="M13" i="7" s="1"/>
  <c r="C25" i="7"/>
  <c r="F15" i="7"/>
  <c r="I15" i="7" s="1"/>
  <c r="L15" i="7" s="1"/>
  <c r="M15" i="7" s="1"/>
  <c r="C27" i="7"/>
  <c r="H19" i="7"/>
  <c r="B32" i="7"/>
  <c r="E20" i="7"/>
  <c r="G16" i="7"/>
  <c r="F26" i="7"/>
  <c r="I26" i="7" s="1"/>
  <c r="J26" i="7" s="1"/>
  <c r="V26" i="7"/>
  <c r="DS5" i="7"/>
  <c r="DQ5" i="7" s="1"/>
  <c r="E31" i="7"/>
  <c r="T25" i="7"/>
  <c r="D4" i="8" s="1"/>
  <c r="D25" i="7"/>
  <c r="D28" i="7"/>
  <c r="F31" i="7"/>
  <c r="F33" i="7"/>
  <c r="I33" i="7" s="1"/>
  <c r="J33" i="7" s="1"/>
  <c r="V33" i="7"/>
  <c r="F29" i="7"/>
  <c r="EE4" i="7"/>
  <c r="EH4" i="7" s="1"/>
  <c r="EI4" i="7" s="1"/>
  <c r="I21" i="7"/>
  <c r="L21" i="7" s="1"/>
  <c r="M21" i="7" s="1"/>
  <c r="F18" i="7"/>
  <c r="C30" i="7"/>
  <c r="F16" i="7"/>
  <c r="C28" i="7"/>
  <c r="DA8" i="7"/>
  <c r="CY8" i="7" s="1"/>
  <c r="DD8" i="7" s="1"/>
  <c r="DP9" i="7"/>
  <c r="G13" i="7"/>
  <c r="G18" i="7"/>
  <c r="DP4" i="7"/>
  <c r="E26" i="7"/>
  <c r="U26" i="7"/>
  <c r="E5" i="8" s="1"/>
  <c r="DK7" i="7"/>
  <c r="DL7" i="7" s="1"/>
  <c r="D30" i="7"/>
  <c r="E16" i="7"/>
  <c r="B28" i="7"/>
  <c r="GY9" i="7"/>
  <c r="FT9" i="7"/>
  <c r="FD9" i="7"/>
  <c r="B30" i="7"/>
  <c r="E18" i="7"/>
  <c r="E15" i="7"/>
  <c r="H15" i="7" s="1"/>
  <c r="B27" i="7"/>
  <c r="C32" i="7"/>
  <c r="F20" i="7"/>
  <c r="U25" i="7"/>
  <c r="E4" i="8" s="1"/>
  <c r="E25" i="7"/>
  <c r="E33" i="7"/>
  <c r="U33" i="7"/>
  <c r="E12" i="8" s="1"/>
  <c r="CX4" i="7"/>
  <c r="DC4" i="7" s="1"/>
  <c r="DX4" i="7" s="1"/>
  <c r="EA4" i="7" s="1"/>
  <c r="ED4" i="7" s="1"/>
  <c r="E29" i="7"/>
  <c r="DS2" i="7"/>
  <c r="DQ2" i="7" s="1"/>
  <c r="DV2" i="7" s="1"/>
  <c r="DA2" i="7"/>
  <c r="CX2" i="7" s="1"/>
  <c r="DC2" i="7" s="1"/>
  <c r="BH7" i="7"/>
  <c r="BH6" i="7"/>
  <c r="BL6" i="7" s="1"/>
  <c r="BM6" i="7" s="1"/>
  <c r="BG6" i="7" s="1"/>
  <c r="DI5" i="7"/>
  <c r="DJ5" i="7" s="1"/>
  <c r="DK5" i="7" s="1"/>
  <c r="BI8" i="7"/>
  <c r="CW8" i="7"/>
  <c r="DB8" i="7" s="1"/>
  <c r="BH3" i="7"/>
  <c r="BL3" i="7" s="1"/>
  <c r="BM3" i="7" s="1"/>
  <c r="BG3" i="7" s="1"/>
  <c r="DI2" i="7"/>
  <c r="DJ2" i="7" s="1"/>
  <c r="DK2" i="7" s="1"/>
  <c r="DO2" i="7"/>
  <c r="DT2" i="7" s="1"/>
  <c r="BI2" i="7"/>
  <c r="BJ2" i="7" s="1"/>
  <c r="BK2" i="7" s="1"/>
  <c r="CW7" i="7"/>
  <c r="DB7" i="7" s="1"/>
  <c r="CW2" i="7"/>
  <c r="DB2" i="7" s="1"/>
  <c r="BI9" i="7"/>
  <c r="BJ9" i="7" s="1"/>
  <c r="BK9" i="7" s="1"/>
  <c r="DQ9" i="7"/>
  <c r="DI9" i="7"/>
  <c r="DJ9" i="7" s="1"/>
  <c r="DK9" i="7" s="1"/>
  <c r="DL9" i="7" s="1"/>
  <c r="DS7" i="7"/>
  <c r="DQ7" i="7" s="1"/>
  <c r="DV7" i="7" s="1"/>
  <c r="BH4" i="7"/>
  <c r="BL4" i="7" s="1"/>
  <c r="BM4" i="7" s="1"/>
  <c r="BG4" i="7" s="1"/>
  <c r="BI5" i="7"/>
  <c r="BJ5" i="7" s="1"/>
  <c r="BK5" i="7" s="1"/>
  <c r="DI8" i="7"/>
  <c r="DJ8" i="7" s="1"/>
  <c r="DK8" i="7" s="1"/>
  <c r="DL8" i="7" s="1"/>
  <c r="DO8" i="7"/>
  <c r="DT8" i="7" s="1"/>
  <c r="DQ1" i="7"/>
  <c r="DV1" i="7" s="1"/>
  <c r="BH1" i="7"/>
  <c r="BL1" i="7" s="1"/>
  <c r="BM1" i="7" s="1"/>
  <c r="BG1" i="7" s="1"/>
  <c r="DW8" i="7" l="1"/>
  <c r="DZ8" i="7" s="1"/>
  <c r="ES8" i="7" s="1"/>
  <c r="EY8" i="7" s="1"/>
  <c r="DQ8" i="7"/>
  <c r="DV8" i="7" s="1"/>
  <c r="H21" i="7"/>
  <c r="N21" i="7" s="1"/>
  <c r="CY7" i="7"/>
  <c r="DD7" i="7" s="1"/>
  <c r="FS9" i="7"/>
  <c r="FC9" i="7"/>
  <c r="F12" i="8"/>
  <c r="D56" i="7"/>
  <c r="I12" i="8"/>
  <c r="E56" i="7"/>
  <c r="O14" i="7"/>
  <c r="P14" i="7" s="1"/>
  <c r="J14" i="7" s="1"/>
  <c r="R14" i="7" s="1"/>
  <c r="W14" i="7" s="1"/>
  <c r="G5" i="8" s="1"/>
  <c r="D49" i="7"/>
  <c r="CX5" i="7"/>
  <c r="DC5" i="7" s="1"/>
  <c r="N13" i="7"/>
  <c r="K13" i="7" s="1"/>
  <c r="S13" i="7" s="1"/>
  <c r="DL5" i="7"/>
  <c r="Y13" i="7"/>
  <c r="F5" i="8"/>
  <c r="DP5" i="7"/>
  <c r="E28" i="7"/>
  <c r="I16" i="7"/>
  <c r="I31" i="7"/>
  <c r="J31" i="7" s="1"/>
  <c r="K31" i="7" s="1"/>
  <c r="CX8" i="7"/>
  <c r="DC8" i="7" s="1"/>
  <c r="X20" i="7"/>
  <c r="H11" i="8" s="1"/>
  <c r="H20" i="7"/>
  <c r="H16" i="7"/>
  <c r="EG9" i="7"/>
  <c r="EO9" i="7" s="1"/>
  <c r="F30" i="7"/>
  <c r="U32" i="7"/>
  <c r="E11" i="8" s="1"/>
  <c r="E32" i="7"/>
  <c r="I20" i="7"/>
  <c r="Y20" i="7"/>
  <c r="I18" i="7"/>
  <c r="N15" i="7"/>
  <c r="K15" i="7" s="1"/>
  <c r="S15" i="7" s="1"/>
  <c r="X15" i="7" s="1"/>
  <c r="H6" i="8" s="1"/>
  <c r="V32" i="7"/>
  <c r="F32" i="7"/>
  <c r="FG9" i="7"/>
  <c r="FH9" i="7" s="1"/>
  <c r="L17" i="7"/>
  <c r="M17" i="7" s="1"/>
  <c r="N17" i="7" s="1"/>
  <c r="EJ4" i="7"/>
  <c r="I29" i="7"/>
  <c r="J29" i="7" s="1"/>
  <c r="K29" i="7" s="1"/>
  <c r="K26" i="7"/>
  <c r="E27" i="7"/>
  <c r="H18" i="7"/>
  <c r="FW9" i="7"/>
  <c r="FX9" i="7" s="1"/>
  <c r="F27" i="7"/>
  <c r="I27" i="7" s="1"/>
  <c r="J27" i="7" s="1"/>
  <c r="E30" i="7"/>
  <c r="HB9" i="7"/>
  <c r="HC9" i="7" s="1"/>
  <c r="HD9" i="7" s="1"/>
  <c r="L19" i="7"/>
  <c r="M19" i="7" s="1"/>
  <c r="N19" i="7" s="1"/>
  <c r="K33" i="7"/>
  <c r="F25" i="7"/>
  <c r="V25" i="7"/>
  <c r="F28" i="7"/>
  <c r="I28" i="7" s="1"/>
  <c r="J28" i="7" s="1"/>
  <c r="DP7" i="7"/>
  <c r="DU7" i="7" s="1"/>
  <c r="DP2" i="7"/>
  <c r="DU2" i="7" s="1"/>
  <c r="CY2" i="7"/>
  <c r="DD2" i="7" s="1"/>
  <c r="BH9" i="7"/>
  <c r="BJ8" i="7"/>
  <c r="BK8" i="7" s="1"/>
  <c r="BH2" i="7"/>
  <c r="BL2" i="7" s="1"/>
  <c r="BM2" i="7" s="1"/>
  <c r="BG2" i="7" s="1"/>
  <c r="BS6" i="7"/>
  <c r="BT6" i="7" s="1"/>
  <c r="BS3" i="7"/>
  <c r="BT3" i="7" s="1"/>
  <c r="BH5" i="7"/>
  <c r="BL5" i="7" s="1"/>
  <c r="BM5" i="7" s="1"/>
  <c r="BG5" i="7" s="1"/>
  <c r="BS4" i="7"/>
  <c r="BT4" i="7" s="1"/>
  <c r="BL7" i="7"/>
  <c r="BM7" i="7" s="1"/>
  <c r="BG7" i="7" s="1"/>
  <c r="BS1" i="7"/>
  <c r="BT1" i="7" s="1"/>
  <c r="EC8" i="7" l="1"/>
  <c r="GN8" i="7"/>
  <c r="GW8" i="7"/>
  <c r="FB8" i="7"/>
  <c r="FR8" i="7"/>
  <c r="FY9" i="7"/>
  <c r="FV9" i="7" s="1"/>
  <c r="GD9" i="7" s="1"/>
  <c r="GL9" i="7" s="1"/>
  <c r="GR9" i="7" s="1"/>
  <c r="FI9" i="7"/>
  <c r="FF9" i="7" s="1"/>
  <c r="FN9" i="7" s="1"/>
  <c r="I11" i="8"/>
  <c r="E55" i="7"/>
  <c r="D55" i="7"/>
  <c r="U14" i="7"/>
  <c r="V14" i="7" s="1"/>
  <c r="T14" i="7" s="1"/>
  <c r="Y14" i="7" s="1"/>
  <c r="I5" i="8" s="1"/>
  <c r="I4" i="8"/>
  <c r="E48" i="7"/>
  <c r="F4" i="8"/>
  <c r="D48" i="7"/>
  <c r="BR4" i="7"/>
  <c r="BX4" i="7" s="1"/>
  <c r="BY4" i="7" s="1"/>
  <c r="BZ4" i="7" s="1"/>
  <c r="BR3" i="7"/>
  <c r="BX3" i="7" s="1"/>
  <c r="BY3" i="7" s="1"/>
  <c r="BZ3" i="7" s="1"/>
  <c r="BR6" i="7"/>
  <c r="BX6" i="7" s="1"/>
  <c r="BY6" i="7" s="1"/>
  <c r="BZ6" i="7" s="1"/>
  <c r="BR1" i="7"/>
  <c r="BX1" i="7" s="1"/>
  <c r="BY1" i="7" s="1"/>
  <c r="BZ1" i="7" s="1"/>
  <c r="DL4" i="7"/>
  <c r="F11" i="8"/>
  <c r="K27" i="7"/>
  <c r="H27" i="7" s="1"/>
  <c r="K28" i="7"/>
  <c r="H28" i="7" s="1"/>
  <c r="P28" i="7" s="1"/>
  <c r="U28" i="7" s="1"/>
  <c r="E7" i="8" s="1"/>
  <c r="O15" i="7"/>
  <c r="P15" i="7" s="1"/>
  <c r="J15" i="7" s="1"/>
  <c r="U15" i="7" s="1"/>
  <c r="V15" i="7" s="1"/>
  <c r="T15" i="7" s="1"/>
  <c r="Y15" i="7" s="1"/>
  <c r="HA9" i="7"/>
  <c r="HI9" i="7" s="1"/>
  <c r="I25" i="7"/>
  <c r="J25" i="7" s="1"/>
  <c r="K25" i="7" s="1"/>
  <c r="K19" i="7"/>
  <c r="S19" i="7" s="1"/>
  <c r="X19" i="7" s="1"/>
  <c r="H10" i="8" s="1"/>
  <c r="H26" i="7"/>
  <c r="P26" i="7" s="1"/>
  <c r="L16" i="7"/>
  <c r="M16" i="7" s="1"/>
  <c r="N16" i="7" s="1"/>
  <c r="H29" i="7"/>
  <c r="P29" i="7" s="1"/>
  <c r="U29" i="7" s="1"/>
  <c r="E8" i="8" s="1"/>
  <c r="I32" i="7"/>
  <c r="J32" i="7" s="1"/>
  <c r="K32" i="7" s="1"/>
  <c r="L18" i="7"/>
  <c r="M18" i="7" s="1"/>
  <c r="N18" i="7" s="1"/>
  <c r="EG4" i="7"/>
  <c r="EO4" i="7" s="1"/>
  <c r="ET4" i="7" s="1"/>
  <c r="EZ4" i="7" s="1"/>
  <c r="GO4" i="7" s="1"/>
  <c r="I30" i="7"/>
  <c r="J30" i="7" s="1"/>
  <c r="K30" i="7" s="1"/>
  <c r="H33" i="7"/>
  <c r="P33" i="7" s="1"/>
  <c r="K17" i="7"/>
  <c r="S17" i="7" s="1"/>
  <c r="X17" i="7" s="1"/>
  <c r="H8" i="8" s="1"/>
  <c r="EK9" i="7"/>
  <c r="EL9" i="7" s="1"/>
  <c r="EF9" i="7" s="1"/>
  <c r="K21" i="7"/>
  <c r="S21" i="7" s="1"/>
  <c r="L20" i="7"/>
  <c r="M20" i="7" s="1"/>
  <c r="N20" i="7" s="1"/>
  <c r="H31" i="7"/>
  <c r="P31" i="7" s="1"/>
  <c r="U31" i="7" s="1"/>
  <c r="E10" i="8" s="1"/>
  <c r="O13" i="7"/>
  <c r="P13" i="7" s="1"/>
  <c r="J13" i="7" s="1"/>
  <c r="BP3" i="7"/>
  <c r="BV3" i="7" s="1"/>
  <c r="BQ4" i="7"/>
  <c r="BW4" i="7" s="1"/>
  <c r="BP6" i="7"/>
  <c r="BV6" i="7" s="1"/>
  <c r="BQ6" i="7"/>
  <c r="BW6" i="7" s="1"/>
  <c r="BS5" i="7"/>
  <c r="BT5" i="7" s="1"/>
  <c r="BS7" i="7"/>
  <c r="BP7" i="7" s="1"/>
  <c r="BP4" i="7"/>
  <c r="BH8" i="7"/>
  <c r="BQ3" i="7"/>
  <c r="BS2" i="7"/>
  <c r="BT2" i="7" s="1"/>
  <c r="BL9" i="7"/>
  <c r="BM9" i="7" s="1"/>
  <c r="BG9" i="7" s="1"/>
  <c r="BQ1" i="7"/>
  <c r="BW1" i="7" s="1"/>
  <c r="BP1" i="7"/>
  <c r="BV1" i="7" s="1"/>
  <c r="GX4" i="7" l="1"/>
  <c r="FC4" i="7"/>
  <c r="FS4" i="7"/>
  <c r="E49" i="7"/>
  <c r="CA4" i="7"/>
  <c r="CB4" i="7" s="1"/>
  <c r="CA6" i="7"/>
  <c r="CB6" i="7" s="1"/>
  <c r="CA1" i="7"/>
  <c r="CB1" i="7" s="1"/>
  <c r="BR5" i="7"/>
  <c r="BX5" i="7" s="1"/>
  <c r="BY5" i="7" s="1"/>
  <c r="BZ5" i="7" s="1"/>
  <c r="BR2" i="7"/>
  <c r="BX2" i="7" s="1"/>
  <c r="BY2" i="7" s="1"/>
  <c r="BZ2" i="7" s="1"/>
  <c r="R15" i="7"/>
  <c r="W15" i="7" s="1"/>
  <c r="G6" i="8" s="1"/>
  <c r="P27" i="7"/>
  <c r="U27" i="7" s="1"/>
  <c r="L27" i="7"/>
  <c r="M27" i="7" s="1"/>
  <c r="G27" i="7" s="1"/>
  <c r="O27" i="7" s="1"/>
  <c r="T27" i="7" s="1"/>
  <c r="I6" i="8"/>
  <c r="L26" i="7"/>
  <c r="M26" i="7" s="1"/>
  <c r="G26" i="7" s="1"/>
  <c r="O26" i="7" s="1"/>
  <c r="HE9" i="7"/>
  <c r="HF9" i="7" s="1"/>
  <c r="GZ9" i="7" s="1"/>
  <c r="HK9" i="7" s="1"/>
  <c r="HL9" i="7" s="1"/>
  <c r="HJ9" i="7" s="1"/>
  <c r="L31" i="7"/>
  <c r="M31" i="7" s="1"/>
  <c r="G31" i="7" s="1"/>
  <c r="R31" i="7" s="1"/>
  <c r="S31" i="7" s="1"/>
  <c r="Q31" i="7" s="1"/>
  <c r="V31" i="7" s="1"/>
  <c r="O21" i="7"/>
  <c r="P21" i="7" s="1"/>
  <c r="J21" i="7" s="1"/>
  <c r="U21" i="7" s="1"/>
  <c r="V21" i="7" s="1"/>
  <c r="T21" i="7" s="1"/>
  <c r="O19" i="7"/>
  <c r="P19" i="7" s="1"/>
  <c r="J19" i="7" s="1"/>
  <c r="U19" i="7" s="1"/>
  <c r="V19" i="7" s="1"/>
  <c r="T19" i="7" s="1"/>
  <c r="Y19" i="7" s="1"/>
  <c r="EK4" i="7"/>
  <c r="EL4" i="7" s="1"/>
  <c r="EF4" i="7" s="1"/>
  <c r="EQ4" i="7" s="1"/>
  <c r="ER4" i="7" s="1"/>
  <c r="EP4" i="7" s="1"/>
  <c r="EU4" i="7" s="1"/>
  <c r="FA4" i="7" s="1"/>
  <c r="GP4" i="7" s="1"/>
  <c r="K16" i="7"/>
  <c r="S16" i="7" s="1"/>
  <c r="X16" i="7" s="1"/>
  <c r="H7" i="8" s="1"/>
  <c r="K20" i="7"/>
  <c r="S20" i="7" s="1"/>
  <c r="K18" i="7"/>
  <c r="S18" i="7" s="1"/>
  <c r="X18" i="7" s="1"/>
  <c r="H9" i="8" s="1"/>
  <c r="H25" i="7"/>
  <c r="P25" i="7" s="1"/>
  <c r="H30" i="7"/>
  <c r="P30" i="7" s="1"/>
  <c r="U30" i="7" s="1"/>
  <c r="E9" i="8" s="1"/>
  <c r="FZ9" i="7"/>
  <c r="GA9" i="7" s="1"/>
  <c r="FU9" i="7" s="1"/>
  <c r="H32" i="7"/>
  <c r="P32" i="7" s="1"/>
  <c r="EQ9" i="7"/>
  <c r="ER9" i="7" s="1"/>
  <c r="EP9" i="7" s="1"/>
  <c r="EN9" i="7"/>
  <c r="L29" i="7"/>
  <c r="M29" i="7" s="1"/>
  <c r="G29" i="7" s="1"/>
  <c r="O17" i="7"/>
  <c r="P17" i="7" s="1"/>
  <c r="J17" i="7" s="1"/>
  <c r="FJ9" i="7"/>
  <c r="FK9" i="7" s="1"/>
  <c r="FE9" i="7" s="1"/>
  <c r="L28" i="7"/>
  <c r="M28" i="7" s="1"/>
  <c r="G28" i="7" s="1"/>
  <c r="L33" i="7"/>
  <c r="M33" i="7" s="1"/>
  <c r="G33" i="7" s="1"/>
  <c r="U13" i="7"/>
  <c r="V13" i="7" s="1"/>
  <c r="T13" i="7" s="1"/>
  <c r="R13" i="7"/>
  <c r="BP2" i="7"/>
  <c r="BV2" i="7" s="1"/>
  <c r="BQ2" i="7"/>
  <c r="BW2" i="7" s="1"/>
  <c r="CE6" i="7"/>
  <c r="CJ6" i="7" s="1"/>
  <c r="DW6" i="7" s="1"/>
  <c r="DZ6" i="7" s="1"/>
  <c r="CH6" i="7"/>
  <c r="CI6" i="7" s="1"/>
  <c r="CG6" i="7" s="1"/>
  <c r="CL6" i="7" s="1"/>
  <c r="BL8" i="7"/>
  <c r="BM8" i="7" s="1"/>
  <c r="BG8" i="7" s="1"/>
  <c r="BQ5" i="7"/>
  <c r="BV4" i="7"/>
  <c r="BV7" i="7"/>
  <c r="CE3" i="7"/>
  <c r="CJ3" i="7" s="1"/>
  <c r="DW3" i="7" s="1"/>
  <c r="DZ3" i="7" s="1"/>
  <c r="EC3" i="7" s="1"/>
  <c r="CH3" i="7"/>
  <c r="BS9" i="7"/>
  <c r="BP9" i="7" s="1"/>
  <c r="BT7" i="7"/>
  <c r="BW3" i="7"/>
  <c r="CA3" i="7" s="1"/>
  <c r="CB3" i="7" s="1"/>
  <c r="BP5" i="7"/>
  <c r="CH1" i="7"/>
  <c r="CI1" i="7" s="1"/>
  <c r="CG1" i="7" s="1"/>
  <c r="CL1" i="7" s="1"/>
  <c r="CE1" i="7"/>
  <c r="CJ1" i="7" s="1"/>
  <c r="DW1" i="7" s="1"/>
  <c r="DZ1" i="7" s="1"/>
  <c r="F10" i="8" l="1"/>
  <c r="DL3" i="7"/>
  <c r="I10" i="8"/>
  <c r="EC6" i="7"/>
  <c r="EC1" i="7"/>
  <c r="ES1" i="7"/>
  <c r="EY1" i="7" s="1"/>
  <c r="GN1" i="7" s="1"/>
  <c r="FT4" i="7"/>
  <c r="FW4" i="7" s="1"/>
  <c r="FX4" i="7" s="1"/>
  <c r="FY4" i="7" s="1"/>
  <c r="FV4" i="7" s="1"/>
  <c r="GD4" i="7" s="1"/>
  <c r="GL4" i="7" s="1"/>
  <c r="GR4" i="7" s="1"/>
  <c r="GY4" i="7"/>
  <c r="HB4" i="7" s="1"/>
  <c r="HC4" i="7" s="1"/>
  <c r="HD4" i="7" s="1"/>
  <c r="HA4" i="7" s="1"/>
  <c r="HI4" i="7" s="1"/>
  <c r="FD4" i="7"/>
  <c r="FG4" i="7" s="1"/>
  <c r="FH4" i="7" s="1"/>
  <c r="FI4" i="7" s="1"/>
  <c r="FF4" i="7" s="1"/>
  <c r="FN4" i="7" s="1"/>
  <c r="AA13" i="7"/>
  <c r="CQ6" i="7"/>
  <c r="DY6" i="7"/>
  <c r="EB6" i="7" s="1"/>
  <c r="E50" i="7"/>
  <c r="CA2" i="7"/>
  <c r="CB2" i="7" s="1"/>
  <c r="DY1" i="7"/>
  <c r="EB1" i="7" s="1"/>
  <c r="CQ1" i="7"/>
  <c r="BR7" i="7"/>
  <c r="BX7" i="7" s="1"/>
  <c r="BY7" i="7" s="1"/>
  <c r="BZ7" i="7" s="1"/>
  <c r="HH9" i="7"/>
  <c r="R26" i="7"/>
  <c r="S26" i="7" s="1"/>
  <c r="Q26" i="7" s="1"/>
  <c r="O31" i="7"/>
  <c r="T31" i="7" s="1"/>
  <c r="D10" i="8" s="1"/>
  <c r="R27" i="7"/>
  <c r="S27" i="7" s="1"/>
  <c r="Q27" i="7" s="1"/>
  <c r="V27" i="7" s="1"/>
  <c r="D6" i="8"/>
  <c r="EN4" i="7"/>
  <c r="ES4" i="7" s="1"/>
  <c r="EY4" i="7" s="1"/>
  <c r="GN4" i="7" s="1"/>
  <c r="X25" i="7"/>
  <c r="E6" i="8"/>
  <c r="L30" i="7"/>
  <c r="M30" i="7" s="1"/>
  <c r="G30" i="7" s="1"/>
  <c r="R30" i="7" s="1"/>
  <c r="S30" i="7" s="1"/>
  <c r="Q30" i="7" s="1"/>
  <c r="V30" i="7" s="1"/>
  <c r="R21" i="7"/>
  <c r="R19" i="7"/>
  <c r="W19" i="7" s="1"/>
  <c r="G10" i="8" s="1"/>
  <c r="O16" i="7"/>
  <c r="P16" i="7" s="1"/>
  <c r="J16" i="7" s="1"/>
  <c r="R16" i="7" s="1"/>
  <c r="W16" i="7" s="1"/>
  <c r="G7" i="8" s="1"/>
  <c r="O18" i="7"/>
  <c r="P18" i="7" s="1"/>
  <c r="J18" i="7" s="1"/>
  <c r="U18" i="7" s="1"/>
  <c r="V18" i="7" s="1"/>
  <c r="T18" i="7" s="1"/>
  <c r="Y18" i="7" s="1"/>
  <c r="L32" i="7"/>
  <c r="M32" i="7" s="1"/>
  <c r="G32" i="7" s="1"/>
  <c r="R32" i="7" s="1"/>
  <c r="S32" i="7" s="1"/>
  <c r="Q32" i="7" s="1"/>
  <c r="L25" i="7"/>
  <c r="M25" i="7" s="1"/>
  <c r="G25" i="7" s="1"/>
  <c r="O25" i="7" s="1"/>
  <c r="O20" i="7"/>
  <c r="P20" i="7" s="1"/>
  <c r="J20" i="7" s="1"/>
  <c r="R20" i="7" s="1"/>
  <c r="GC9" i="7"/>
  <c r="GK9" i="7" s="1"/>
  <c r="GQ9" i="7" s="1"/>
  <c r="GF9" i="7"/>
  <c r="GG9" i="7" s="1"/>
  <c r="GE9" i="7" s="1"/>
  <c r="GM9" i="7" s="1"/>
  <c r="GS9" i="7" s="1"/>
  <c r="CF6" i="7"/>
  <c r="CK6" i="7" s="1"/>
  <c r="DX6" i="7" s="1"/>
  <c r="EA6" i="7" s="1"/>
  <c r="FM9" i="7"/>
  <c r="FP9" i="7"/>
  <c r="FQ9" i="7" s="1"/>
  <c r="FO9" i="7" s="1"/>
  <c r="O33" i="7"/>
  <c r="R33" i="7"/>
  <c r="S33" i="7" s="1"/>
  <c r="Q33" i="7" s="1"/>
  <c r="O29" i="7"/>
  <c r="T29" i="7" s="1"/>
  <c r="D8" i="8" s="1"/>
  <c r="R29" i="7"/>
  <c r="S29" i="7" s="1"/>
  <c r="Q29" i="7" s="1"/>
  <c r="V29" i="7" s="1"/>
  <c r="O28" i="7"/>
  <c r="T28" i="7" s="1"/>
  <c r="D7" i="8" s="1"/>
  <c r="R28" i="7"/>
  <c r="S28" i="7" s="1"/>
  <c r="Q28" i="7" s="1"/>
  <c r="V28" i="7" s="1"/>
  <c r="U17" i="7"/>
  <c r="V17" i="7" s="1"/>
  <c r="R17" i="7"/>
  <c r="W17" i="7" s="1"/>
  <c r="CF1" i="7"/>
  <c r="CK1" i="7" s="1"/>
  <c r="DX1" i="7" s="1"/>
  <c r="EA1" i="7" s="1"/>
  <c r="ED1" i="7" s="1"/>
  <c r="CI3" i="7"/>
  <c r="CG3" i="7" s="1"/>
  <c r="CL3" i="7" s="1"/>
  <c r="BQ7" i="7"/>
  <c r="BW7" i="7" s="1"/>
  <c r="BV9" i="7"/>
  <c r="BV5" i="7"/>
  <c r="CH7" i="7"/>
  <c r="CE7" i="7"/>
  <c r="CJ7" i="7" s="1"/>
  <c r="DW7" i="7" s="1"/>
  <c r="DZ7" i="7" s="1"/>
  <c r="EC7" i="7" s="1"/>
  <c r="CH4" i="7"/>
  <c r="CI4" i="7" s="1"/>
  <c r="CE4" i="7"/>
  <c r="CH2" i="7"/>
  <c r="CI2" i="7" s="1"/>
  <c r="CG2" i="7" s="1"/>
  <c r="CL2" i="7" s="1"/>
  <c r="BW5" i="7"/>
  <c r="CA5" i="7" s="1"/>
  <c r="CB5" i="7" s="1"/>
  <c r="BT9" i="7"/>
  <c r="BS8" i="7"/>
  <c r="D54" i="7" l="1"/>
  <c r="DL2" i="7"/>
  <c r="F9" i="8"/>
  <c r="E54" i="7"/>
  <c r="I9" i="8"/>
  <c r="EE1" i="7"/>
  <c r="EH1" i="7" s="1"/>
  <c r="EI1" i="7" s="1"/>
  <c r="EJ1" i="7" s="1"/>
  <c r="EU1" i="7"/>
  <c r="FA1" i="7" s="1"/>
  <c r="GP1" i="7" s="1"/>
  <c r="FR1" i="7"/>
  <c r="GW1" i="7"/>
  <c r="FB1" i="7"/>
  <c r="ED6" i="7"/>
  <c r="CR6" i="7"/>
  <c r="CS6" i="7" s="1"/>
  <c r="CT6" i="7" s="1"/>
  <c r="D52" i="7"/>
  <c r="HE4" i="7"/>
  <c r="F7" i="8"/>
  <c r="D51" i="7"/>
  <c r="FJ4" i="7"/>
  <c r="GW4" i="7"/>
  <c r="FR4" i="7"/>
  <c r="FB4" i="7"/>
  <c r="FZ4" i="7"/>
  <c r="CQ3" i="7"/>
  <c r="DY3" i="7"/>
  <c r="EB3" i="7" s="1"/>
  <c r="EE3" i="7" s="1"/>
  <c r="EH3" i="7" s="1"/>
  <c r="EI3" i="7" s="1"/>
  <c r="EE6" i="7"/>
  <c r="EH6" i="7" s="1"/>
  <c r="EI6" i="7" s="1"/>
  <c r="F6" i="8"/>
  <c r="D50" i="7"/>
  <c r="CA7" i="7"/>
  <c r="CB7" i="7" s="1"/>
  <c r="DY2" i="7"/>
  <c r="EB2" i="7" s="1"/>
  <c r="EE2" i="7" s="1"/>
  <c r="EH2" i="7" s="1"/>
  <c r="EI2" i="7" s="1"/>
  <c r="CQ2" i="7"/>
  <c r="BR9" i="7"/>
  <c r="BX9" i="7" s="1"/>
  <c r="BY9" i="7" s="1"/>
  <c r="BZ9" i="7" s="1"/>
  <c r="CR1" i="7"/>
  <c r="CS1" i="7" s="1"/>
  <c r="CT1" i="7" s="1"/>
  <c r="Y25" i="7"/>
  <c r="AC25" i="7" s="1"/>
  <c r="AD25" i="7" s="1"/>
  <c r="AE25" i="7" s="1"/>
  <c r="AB25" i="7" s="1"/>
  <c r="AF25" i="7" s="1"/>
  <c r="O30" i="7"/>
  <c r="T30" i="7" s="1"/>
  <c r="D9" i="8" s="1"/>
  <c r="DL1" i="7"/>
  <c r="F8" i="8"/>
  <c r="U16" i="7"/>
  <c r="V16" i="7" s="1"/>
  <c r="T16" i="7" s="1"/>
  <c r="Y16" i="7" s="1"/>
  <c r="G8" i="8"/>
  <c r="O32" i="7"/>
  <c r="R25" i="7"/>
  <c r="S25" i="7" s="1"/>
  <c r="Q25" i="7" s="1"/>
  <c r="R18" i="7"/>
  <c r="W18" i="7" s="1"/>
  <c r="G9" i="8" s="1"/>
  <c r="U20" i="7"/>
  <c r="V20" i="7" s="1"/>
  <c r="T20" i="7" s="1"/>
  <c r="BQ9" i="7"/>
  <c r="BW9" i="7" s="1"/>
  <c r="CG4" i="7"/>
  <c r="CF4" i="7"/>
  <c r="T17" i="7"/>
  <c r="Y17" i="7" s="1"/>
  <c r="E52" i="7" s="1"/>
  <c r="ET1" i="7"/>
  <c r="EZ1" i="7" s="1"/>
  <c r="CF3" i="7"/>
  <c r="CK3" i="7" s="1"/>
  <c r="DX3" i="7" s="1"/>
  <c r="EA3" i="7" s="1"/>
  <c r="ED3" i="7" s="1"/>
  <c r="CF2" i="7"/>
  <c r="CK2" i="7" s="1"/>
  <c r="DX2" i="7" s="1"/>
  <c r="EA2" i="7" s="1"/>
  <c r="CE2" i="7"/>
  <c r="CJ2" i="7" s="1"/>
  <c r="DW2" i="7" s="1"/>
  <c r="DZ2" i="7" s="1"/>
  <c r="CI7" i="7"/>
  <c r="CG7" i="7" s="1"/>
  <c r="CL7" i="7" s="1"/>
  <c r="BT8" i="7"/>
  <c r="BP8" i="7"/>
  <c r="CH5" i="7"/>
  <c r="CI5" i="7" s="1"/>
  <c r="CG5" i="7" s="1"/>
  <c r="CL5" i="7" s="1"/>
  <c r="CE5" i="7"/>
  <c r="CJ5" i="7" s="1"/>
  <c r="DW5" i="7" s="1"/>
  <c r="DZ5" i="7" s="1"/>
  <c r="EC5" i="7" s="1"/>
  <c r="CE9" i="7"/>
  <c r="CH9" i="7"/>
  <c r="W25" i="7" l="1"/>
  <c r="AG25" i="7" s="1"/>
  <c r="AA25" i="7" s="1"/>
  <c r="AM25" i="7" s="1"/>
  <c r="AJ25" i="7" s="1"/>
  <c r="AO25" i="7" s="1"/>
  <c r="Z28" i="7" s="1"/>
  <c r="L17" i="1" s="1"/>
  <c r="D53" i="7"/>
  <c r="Z13" i="7"/>
  <c r="E53" i="7"/>
  <c r="EJ6" i="7"/>
  <c r="EG6" i="7" s="1"/>
  <c r="EO6" i="7" s="1"/>
  <c r="ET6" i="7" s="1"/>
  <c r="EZ6" i="7" s="1"/>
  <c r="GX6" i="7" s="1"/>
  <c r="GX1" i="7"/>
  <c r="GO1" i="7"/>
  <c r="EG1" i="7"/>
  <c r="EO1" i="7" s="1"/>
  <c r="FD1" i="7"/>
  <c r="FG1" i="7" s="1"/>
  <c r="FH1" i="7" s="1"/>
  <c r="GY1" i="7"/>
  <c r="HB1" i="7" s="1"/>
  <c r="HC1" i="7" s="1"/>
  <c r="FT1" i="7"/>
  <c r="FW1" i="7" s="1"/>
  <c r="FX1" i="7" s="1"/>
  <c r="EJ3" i="7"/>
  <c r="GA4" i="7"/>
  <c r="FU4" i="7" s="1"/>
  <c r="GF4" i="7" s="1"/>
  <c r="GG4" i="7" s="1"/>
  <c r="GE4" i="7" s="1"/>
  <c r="GM4" i="7" s="1"/>
  <c r="GS4" i="7" s="1"/>
  <c r="HF4" i="7"/>
  <c r="GZ4" i="7" s="1"/>
  <c r="HH4" i="7" s="1"/>
  <c r="FK4" i="7"/>
  <c r="FE4" i="7" s="1"/>
  <c r="I7" i="8"/>
  <c r="E51" i="7"/>
  <c r="CR3" i="7"/>
  <c r="CS3" i="7" s="1"/>
  <c r="CT3" i="7" s="1"/>
  <c r="CQ7" i="7"/>
  <c r="DY7" i="7"/>
  <c r="EB7" i="7" s="1"/>
  <c r="ED2" i="7"/>
  <c r="EJ2" i="7" s="1"/>
  <c r="EG2" i="7" s="1"/>
  <c r="EO2" i="7" s="1"/>
  <c r="ET2" i="7"/>
  <c r="EZ2" i="7" s="1"/>
  <c r="EU2" i="7"/>
  <c r="FA2" i="7" s="1"/>
  <c r="FT2" i="7" s="1"/>
  <c r="FW2" i="7" s="1"/>
  <c r="FX2" i="7" s="1"/>
  <c r="CR2" i="7"/>
  <c r="CS2" i="7" s="1"/>
  <c r="CT2" i="7" s="1"/>
  <c r="EC2" i="7"/>
  <c r="ES2" i="7"/>
  <c r="EY2" i="7" s="1"/>
  <c r="CA9" i="7"/>
  <c r="CB9" i="7" s="1"/>
  <c r="DY5" i="7"/>
  <c r="EB5" i="7" s="1"/>
  <c r="EE5" i="7" s="1"/>
  <c r="EH5" i="7" s="1"/>
  <c r="EI5" i="7" s="1"/>
  <c r="CQ5" i="7"/>
  <c r="BR8" i="7"/>
  <c r="BX8" i="7" s="1"/>
  <c r="BY8" i="7" s="1"/>
  <c r="BZ8" i="7" s="1"/>
  <c r="I8" i="8"/>
  <c r="AB13" i="7"/>
  <c r="AF13" i="7" s="1"/>
  <c r="AG13" i="7" s="1"/>
  <c r="AH13" i="7" s="1"/>
  <c r="AE13" i="7" s="1"/>
  <c r="AI13" i="7" s="1"/>
  <c r="CI9" i="7"/>
  <c r="CF9" i="7" s="1"/>
  <c r="CF7" i="7"/>
  <c r="CK7" i="7" s="1"/>
  <c r="DX7" i="7" s="1"/>
  <c r="EA7" i="7" s="1"/>
  <c r="ED7" i="7" s="1"/>
  <c r="CF5" i="7"/>
  <c r="CK5" i="7" s="1"/>
  <c r="DX5" i="7" s="1"/>
  <c r="EA5" i="7" s="1"/>
  <c r="ED5" i="7" s="1"/>
  <c r="FC1" i="7"/>
  <c r="FS1" i="7"/>
  <c r="BV8" i="7"/>
  <c r="BQ8" i="7"/>
  <c r="GP2" i="7" l="1"/>
  <c r="CR7" i="7"/>
  <c r="CS7" i="7" s="1"/>
  <c r="CT7" i="7" s="1"/>
  <c r="FI1" i="7"/>
  <c r="FF1" i="7" s="1"/>
  <c r="FN1" i="7" s="1"/>
  <c r="GI1" i="7" s="1"/>
  <c r="GR1" i="7" s="1"/>
  <c r="FS6" i="7"/>
  <c r="FC6" i="7"/>
  <c r="GO6" i="7"/>
  <c r="AJ13" i="7"/>
  <c r="AD13" i="7" s="1"/>
  <c r="AP13" i="7" s="1"/>
  <c r="AM13" i="7" s="1"/>
  <c r="AR13" i="7" s="1"/>
  <c r="AC16" i="7" s="1"/>
  <c r="L21" i="1" s="1"/>
  <c r="EG3" i="7"/>
  <c r="EO3" i="7" s="1"/>
  <c r="ET3" i="7" s="1"/>
  <c r="EZ3" i="7" s="1"/>
  <c r="FS3" i="7" s="1"/>
  <c r="HD1" i="7"/>
  <c r="HA1" i="7" s="1"/>
  <c r="HI1" i="7" s="1"/>
  <c r="FY1" i="7"/>
  <c r="FV1" i="7" s="1"/>
  <c r="GD1" i="7" s="1"/>
  <c r="EK1" i="7"/>
  <c r="EL1" i="7" s="1"/>
  <c r="EF1" i="7" s="1"/>
  <c r="EQ1" i="7" s="1"/>
  <c r="ER1" i="7" s="1"/>
  <c r="EP1" i="7" s="1"/>
  <c r="GC4" i="7"/>
  <c r="GK4" i="7" s="1"/>
  <c r="GQ4" i="7" s="1"/>
  <c r="HK4" i="7"/>
  <c r="HL4" i="7" s="1"/>
  <c r="HJ4" i="7" s="1"/>
  <c r="FM4" i="7"/>
  <c r="FP4" i="7"/>
  <c r="FQ4" i="7" s="1"/>
  <c r="FO4" i="7" s="1"/>
  <c r="GO3" i="7"/>
  <c r="EK6" i="7"/>
  <c r="EL6" i="7" s="1"/>
  <c r="EF6" i="7" s="1"/>
  <c r="EQ6" i="7" s="1"/>
  <c r="ER6" i="7" s="1"/>
  <c r="EP6" i="7" s="1"/>
  <c r="EU6" i="7" s="1"/>
  <c r="FA6" i="7" s="1"/>
  <c r="EE7" i="7"/>
  <c r="EH7" i="7" s="1"/>
  <c r="EI7" i="7" s="1"/>
  <c r="EJ7" i="7" s="1"/>
  <c r="GY2" i="7"/>
  <c r="HB2" i="7" s="1"/>
  <c r="HC2" i="7" s="1"/>
  <c r="FD2" i="7"/>
  <c r="FG2" i="7" s="1"/>
  <c r="FH2" i="7" s="1"/>
  <c r="GN2" i="7"/>
  <c r="GW2" i="7"/>
  <c r="FR2" i="7"/>
  <c r="FB2" i="7"/>
  <c r="GO2" i="7"/>
  <c r="GX2" i="7"/>
  <c r="FS2" i="7"/>
  <c r="FY2" i="7" s="1"/>
  <c r="FV2" i="7" s="1"/>
  <c r="GD2" i="7" s="1"/>
  <c r="GL2" i="7" s="1"/>
  <c r="FC2" i="7"/>
  <c r="EJ5" i="7"/>
  <c r="EG5" i="7" s="1"/>
  <c r="EO5" i="7" s="1"/>
  <c r="ET5" i="7" s="1"/>
  <c r="EZ5" i="7" s="1"/>
  <c r="CR5" i="7"/>
  <c r="CS5" i="7" s="1"/>
  <c r="CT5" i="7" s="1"/>
  <c r="EK2" i="7"/>
  <c r="EL2" i="7" s="1"/>
  <c r="EF2" i="7" s="1"/>
  <c r="EN2" i="7" s="1"/>
  <c r="CG9" i="7"/>
  <c r="AN25" i="7"/>
  <c r="AL25" i="7" s="1"/>
  <c r="CH8" i="7"/>
  <c r="CE8" i="7"/>
  <c r="BW8" i="7"/>
  <c r="CA8" i="7" s="1"/>
  <c r="CB8" i="7" s="1"/>
  <c r="FJ1" i="7" l="1"/>
  <c r="FK1" i="7" s="1"/>
  <c r="FE1" i="7" s="1"/>
  <c r="FM1" i="7" s="1"/>
  <c r="GH1" i="7" s="1"/>
  <c r="GQ1" i="7" s="1"/>
  <c r="GP6" i="7"/>
  <c r="FT6" i="7"/>
  <c r="FW6" i="7" s="1"/>
  <c r="FX6" i="7" s="1"/>
  <c r="FY6" i="7" s="1"/>
  <c r="FV6" i="7" s="1"/>
  <c r="GD6" i="7" s="1"/>
  <c r="GL6" i="7" s="1"/>
  <c r="GR6" i="7" s="1"/>
  <c r="GY6" i="7"/>
  <c r="HB6" i="7" s="1"/>
  <c r="HC6" i="7" s="1"/>
  <c r="HD6" i="7" s="1"/>
  <c r="HA6" i="7" s="1"/>
  <c r="HI6" i="7" s="1"/>
  <c r="FD6" i="7"/>
  <c r="FG6" i="7" s="1"/>
  <c r="FH6" i="7" s="1"/>
  <c r="FI6" i="7" s="1"/>
  <c r="FF6" i="7" s="1"/>
  <c r="FN6" i="7" s="1"/>
  <c r="GX3" i="7"/>
  <c r="FC3" i="7"/>
  <c r="EK3" i="7"/>
  <c r="EL3" i="7" s="1"/>
  <c r="EF3" i="7" s="1"/>
  <c r="FZ1" i="7"/>
  <c r="GA1" i="7" s="1"/>
  <c r="FU1" i="7" s="1"/>
  <c r="GF1" i="7" s="1"/>
  <c r="GG1" i="7" s="1"/>
  <c r="GE1" i="7" s="1"/>
  <c r="HE1" i="7"/>
  <c r="HF1" i="7" s="1"/>
  <c r="GZ1" i="7" s="1"/>
  <c r="HK1" i="7" s="1"/>
  <c r="HL1" i="7" s="1"/>
  <c r="HJ1" i="7" s="1"/>
  <c r="EN1" i="7"/>
  <c r="EN6" i="7"/>
  <c r="ES6" i="7" s="1"/>
  <c r="EY6" i="7" s="1"/>
  <c r="GP3" i="7"/>
  <c r="GN3" i="7"/>
  <c r="HD2" i="7"/>
  <c r="HA2" i="7" s="1"/>
  <c r="HI2" i="7" s="1"/>
  <c r="EG7" i="7"/>
  <c r="EO7" i="7" s="1"/>
  <c r="ET7" i="7" s="1"/>
  <c r="EZ7" i="7" s="1"/>
  <c r="FI2" i="7"/>
  <c r="FF2" i="7" s="1"/>
  <c r="FN2" i="7" s="1"/>
  <c r="GI2" i="7" s="1"/>
  <c r="GR2" i="7" s="1"/>
  <c r="FZ2" i="7"/>
  <c r="GA2" i="7" s="1"/>
  <c r="FU2" i="7" s="1"/>
  <c r="GC2" i="7" s="1"/>
  <c r="GK2" i="7" s="1"/>
  <c r="EK5" i="7"/>
  <c r="EL5" i="7" s="1"/>
  <c r="EF5" i="7" s="1"/>
  <c r="EQ5" i="7" s="1"/>
  <c r="ER5" i="7" s="1"/>
  <c r="EP5" i="7" s="1"/>
  <c r="EU5" i="7" s="1"/>
  <c r="FA5" i="7" s="1"/>
  <c r="GO5" i="7"/>
  <c r="FS5" i="7"/>
  <c r="FC5" i="7"/>
  <c r="GX5" i="7"/>
  <c r="EQ2" i="7"/>
  <c r="ER2" i="7" s="1"/>
  <c r="EP2" i="7" s="1"/>
  <c r="AK25" i="7"/>
  <c r="AP25" i="7" s="1"/>
  <c r="AA28" i="7" s="1"/>
  <c r="M17" i="1" s="1"/>
  <c r="AQ13" i="7"/>
  <c r="AO13" i="7" s="1"/>
  <c r="CI8" i="7"/>
  <c r="CG8" i="7" s="1"/>
  <c r="CL8" i="7" s="1"/>
  <c r="CQ8" i="7" l="1"/>
  <c r="DY8" i="7"/>
  <c r="EB8" i="7" s="1"/>
  <c r="FP1" i="7"/>
  <c r="FQ1" i="7" s="1"/>
  <c r="FO1" i="7" s="1"/>
  <c r="GJ1" i="7" s="1"/>
  <c r="GS1" i="7" s="1"/>
  <c r="HE6" i="7"/>
  <c r="FJ6" i="7"/>
  <c r="FZ6" i="7"/>
  <c r="FB6" i="7"/>
  <c r="GN6" i="7"/>
  <c r="GW6" i="7"/>
  <c r="FR6" i="7"/>
  <c r="GX7" i="7"/>
  <c r="GO7" i="7"/>
  <c r="FC7" i="7"/>
  <c r="FS7" i="7"/>
  <c r="EN3" i="7"/>
  <c r="ES3" i="7" s="1"/>
  <c r="EY3" i="7" s="1"/>
  <c r="EQ3" i="7"/>
  <c r="ER3" i="7" s="1"/>
  <c r="EP3" i="7" s="1"/>
  <c r="EU3" i="7" s="1"/>
  <c r="FA3" i="7" s="1"/>
  <c r="GC1" i="7"/>
  <c r="HH1" i="7"/>
  <c r="EK7" i="7"/>
  <c r="EL7" i="7" s="1"/>
  <c r="EF7" i="7" s="1"/>
  <c r="EN7" i="7" s="1"/>
  <c r="ES7" i="7" s="1"/>
  <c r="EY7" i="7" s="1"/>
  <c r="GF2" i="7"/>
  <c r="GG2" i="7" s="1"/>
  <c r="GE2" i="7" s="1"/>
  <c r="GM2" i="7" s="1"/>
  <c r="HE2" i="7"/>
  <c r="HF2" i="7" s="1"/>
  <c r="GZ2" i="7" s="1"/>
  <c r="FJ2" i="7"/>
  <c r="FK2" i="7" s="1"/>
  <c r="FE2" i="7" s="1"/>
  <c r="EN5" i="7"/>
  <c r="ES5" i="7" s="1"/>
  <c r="EY5" i="7" s="1"/>
  <c r="GN5" i="7" s="1"/>
  <c r="FT5" i="7"/>
  <c r="FW5" i="7" s="1"/>
  <c r="FX5" i="7" s="1"/>
  <c r="FY5" i="7" s="1"/>
  <c r="GP5" i="7"/>
  <c r="FD5" i="7"/>
  <c r="FG5" i="7" s="1"/>
  <c r="FH5" i="7" s="1"/>
  <c r="FI5" i="7" s="1"/>
  <c r="GY5" i="7"/>
  <c r="HB5" i="7" s="1"/>
  <c r="HC5" i="7" s="1"/>
  <c r="HD5" i="7" s="1"/>
  <c r="AR25" i="7"/>
  <c r="AQ25" i="7" s="1"/>
  <c r="AB28" i="7" s="1"/>
  <c r="N17" i="1" s="1"/>
  <c r="AN13" i="7"/>
  <c r="AU13" i="7" s="1"/>
  <c r="AT13" i="7" s="1"/>
  <c r="AE16" i="7" s="1"/>
  <c r="N21" i="1" s="1"/>
  <c r="CF8" i="7"/>
  <c r="CK8" i="7" s="1"/>
  <c r="DX8" i="7" s="1"/>
  <c r="EA8" i="7" s="1"/>
  <c r="CR8" i="7" l="1"/>
  <c r="CS8" i="7" s="1"/>
  <c r="CT8" i="7" s="1"/>
  <c r="EE8" i="7"/>
  <c r="EH8" i="7" s="1"/>
  <c r="EI8" i="7" s="1"/>
  <c r="EU8" i="7"/>
  <c r="FA8" i="7" s="1"/>
  <c r="ET8" i="7"/>
  <c r="EZ8" i="7" s="1"/>
  <c r="ED8" i="7"/>
  <c r="HF6" i="7"/>
  <c r="GZ6" i="7" s="1"/>
  <c r="HK6" i="7" s="1"/>
  <c r="HL6" i="7" s="1"/>
  <c r="HJ6" i="7" s="1"/>
  <c r="FK6" i="7"/>
  <c r="FE6" i="7" s="1"/>
  <c r="FP6" i="7" s="1"/>
  <c r="FQ6" i="7" s="1"/>
  <c r="FO6" i="7" s="1"/>
  <c r="GA6" i="7"/>
  <c r="FU6" i="7" s="1"/>
  <c r="FB7" i="7"/>
  <c r="FR7" i="7"/>
  <c r="GN7" i="7"/>
  <c r="GW7" i="7"/>
  <c r="GY3" i="7"/>
  <c r="HB3" i="7" s="1"/>
  <c r="HC3" i="7" s="1"/>
  <c r="HD3" i="7" s="1"/>
  <c r="HA3" i="7" s="1"/>
  <c r="HI3" i="7" s="1"/>
  <c r="FD3" i="7"/>
  <c r="FG3" i="7" s="1"/>
  <c r="FH3" i="7" s="1"/>
  <c r="FI3" i="7" s="1"/>
  <c r="FF3" i="7" s="1"/>
  <c r="FN3" i="7" s="1"/>
  <c r="GI3" i="7" s="1"/>
  <c r="FT3" i="7"/>
  <c r="FW3" i="7" s="1"/>
  <c r="FX3" i="7" s="1"/>
  <c r="FY3" i="7" s="1"/>
  <c r="FV3" i="7" s="1"/>
  <c r="GD3" i="7" s="1"/>
  <c r="GL3" i="7" s="1"/>
  <c r="FR3" i="7"/>
  <c r="GW3" i="7"/>
  <c r="FB3" i="7"/>
  <c r="EQ7" i="7"/>
  <c r="ER7" i="7" s="1"/>
  <c r="EP7" i="7" s="1"/>
  <c r="EU7" i="7" s="1"/>
  <c r="FA7" i="7" s="1"/>
  <c r="FM2" i="7"/>
  <c r="GH2" i="7" s="1"/>
  <c r="GQ2" i="7" s="1"/>
  <c r="FP2" i="7"/>
  <c r="FQ2" i="7" s="1"/>
  <c r="FO2" i="7" s="1"/>
  <c r="GJ2" i="7" s="1"/>
  <c r="GS2" i="7" s="1"/>
  <c r="HK2" i="7"/>
  <c r="HL2" i="7" s="1"/>
  <c r="HJ2" i="7" s="1"/>
  <c r="HH2" i="7"/>
  <c r="GW5" i="7"/>
  <c r="FR5" i="7"/>
  <c r="FB5" i="7"/>
  <c r="HA5" i="7"/>
  <c r="HI5" i="7" s="1"/>
  <c r="FV5" i="7"/>
  <c r="GD5" i="7" s="1"/>
  <c r="GL5" i="7" s="1"/>
  <c r="GR5" i="7" s="1"/>
  <c r="FF5" i="7"/>
  <c r="FN5" i="7" s="1"/>
  <c r="AG27" i="7"/>
  <c r="AS13" i="7"/>
  <c r="AD16" i="7" s="1"/>
  <c r="M21" i="1" s="1"/>
  <c r="GP8" i="7" l="1"/>
  <c r="GY8" i="7"/>
  <c r="HB8" i="7" s="1"/>
  <c r="HC8" i="7" s="1"/>
  <c r="FD8" i="7"/>
  <c r="FG8" i="7" s="1"/>
  <c r="FH8" i="7" s="1"/>
  <c r="FT8" i="7"/>
  <c r="FW8" i="7" s="1"/>
  <c r="FX8" i="7" s="1"/>
  <c r="FC8" i="7"/>
  <c r="GO8" i="7"/>
  <c r="GX8" i="7"/>
  <c r="FS8" i="7"/>
  <c r="FY8" i="7" s="1"/>
  <c r="EJ8" i="7"/>
  <c r="HH6" i="7"/>
  <c r="FM6" i="7"/>
  <c r="GC6" i="7"/>
  <c r="GK6" i="7" s="1"/>
  <c r="GQ6" i="7" s="1"/>
  <c r="GF6" i="7"/>
  <c r="GG6" i="7" s="1"/>
  <c r="GE6" i="7" s="1"/>
  <c r="GM6" i="7" s="1"/>
  <c r="GS6" i="7" s="1"/>
  <c r="FJ3" i="7"/>
  <c r="FK3" i="7" s="1"/>
  <c r="FE3" i="7" s="1"/>
  <c r="FM3" i="7" s="1"/>
  <c r="GH3" i="7" s="1"/>
  <c r="FT7" i="7"/>
  <c r="FW7" i="7" s="1"/>
  <c r="FX7" i="7" s="1"/>
  <c r="FY7" i="7" s="1"/>
  <c r="GP7" i="7"/>
  <c r="FD7" i="7"/>
  <c r="FG7" i="7" s="1"/>
  <c r="FH7" i="7" s="1"/>
  <c r="FI7" i="7" s="1"/>
  <c r="GY7" i="7"/>
  <c r="HB7" i="7" s="1"/>
  <c r="HC7" i="7" s="1"/>
  <c r="HD7" i="7" s="1"/>
  <c r="GR3" i="7"/>
  <c r="HE3" i="7"/>
  <c r="HF3" i="7" s="1"/>
  <c r="GZ3" i="7" s="1"/>
  <c r="HK3" i="7" s="1"/>
  <c r="HL3" i="7" s="1"/>
  <c r="HJ3" i="7" s="1"/>
  <c r="FZ3" i="7"/>
  <c r="GA3" i="7" s="1"/>
  <c r="FU3" i="7" s="1"/>
  <c r="GF3" i="7" s="1"/>
  <c r="GG3" i="7" s="1"/>
  <c r="GE3" i="7" s="1"/>
  <c r="GM3" i="7" s="1"/>
  <c r="FZ5" i="7"/>
  <c r="GA5" i="7" s="1"/>
  <c r="FU5" i="7" s="1"/>
  <c r="GF5" i="7" s="1"/>
  <c r="GG5" i="7" s="1"/>
  <c r="GE5" i="7" s="1"/>
  <c r="GM5" i="7" s="1"/>
  <c r="GS5" i="7" s="1"/>
  <c r="FJ5" i="7"/>
  <c r="FK5" i="7" s="1"/>
  <c r="FE5" i="7" s="1"/>
  <c r="HE5" i="7"/>
  <c r="HF5" i="7" s="1"/>
  <c r="GZ5" i="7" s="1"/>
  <c r="AG28" i="7"/>
  <c r="GO13" i="7" l="1"/>
  <c r="L23" i="1" s="1"/>
  <c r="FV8" i="7"/>
  <c r="GD8" i="7" s="1"/>
  <c r="FI8" i="7"/>
  <c r="HD8" i="7"/>
  <c r="EG8" i="7"/>
  <c r="EO8" i="7" s="1"/>
  <c r="FF7" i="7"/>
  <c r="FN7" i="7" s="1"/>
  <c r="FV7" i="7"/>
  <c r="GD7" i="7" s="1"/>
  <c r="GL7" i="7" s="1"/>
  <c r="GR7" i="7" s="1"/>
  <c r="HA7" i="7"/>
  <c r="HI7" i="7" s="1"/>
  <c r="FP3" i="7"/>
  <c r="FQ3" i="7" s="1"/>
  <c r="FO3" i="7" s="1"/>
  <c r="GJ3" i="7" s="1"/>
  <c r="GS3" i="7" s="1"/>
  <c r="GC3" i="7"/>
  <c r="GK3" i="7" s="1"/>
  <c r="GQ3" i="7" s="1"/>
  <c r="HH3" i="7"/>
  <c r="GC5" i="7"/>
  <c r="GK5" i="7" s="1"/>
  <c r="HK5" i="7"/>
  <c r="HL5" i="7" s="1"/>
  <c r="HJ5" i="7" s="1"/>
  <c r="HH5" i="7"/>
  <c r="FM5" i="7"/>
  <c r="FP5" i="7"/>
  <c r="FQ5" i="7" s="1"/>
  <c r="FO5" i="7" s="1"/>
  <c r="GT3" i="7" l="1"/>
  <c r="HM3" i="7" s="1"/>
  <c r="J6" i="8" s="1"/>
  <c r="GU7" i="7"/>
  <c r="HN7" i="7" s="1"/>
  <c r="K10" i="8" s="1"/>
  <c r="GT1" i="7"/>
  <c r="HM1" i="7" s="1"/>
  <c r="J4" i="8" s="1"/>
  <c r="GT2" i="7"/>
  <c r="HM2" i="7" s="1"/>
  <c r="J5" i="8" s="1"/>
  <c r="GU2" i="7"/>
  <c r="HN2" i="7" s="1"/>
  <c r="K5" i="8" s="1"/>
  <c r="GT9" i="7"/>
  <c r="HM9" i="7" s="1"/>
  <c r="J12" i="8" s="1"/>
  <c r="GV3" i="7"/>
  <c r="HO3" i="7" s="1"/>
  <c r="L6" i="8" s="1"/>
  <c r="GT4" i="7"/>
  <c r="HM4" i="7" s="1"/>
  <c r="J7" i="8" s="1"/>
  <c r="GV6" i="7"/>
  <c r="HO6" i="7" s="1"/>
  <c r="L9" i="8" s="1"/>
  <c r="GU5" i="7"/>
  <c r="HN5" i="7" s="1"/>
  <c r="K8" i="8" s="1"/>
  <c r="GV9" i="7"/>
  <c r="HO9" i="7" s="1"/>
  <c r="L12" i="8" s="1"/>
  <c r="GU3" i="7"/>
  <c r="HN3" i="7" s="1"/>
  <c r="K6" i="8" s="1"/>
  <c r="GU4" i="7"/>
  <c r="HN4" i="7" s="1"/>
  <c r="K7" i="8" s="1"/>
  <c r="GU9" i="7"/>
  <c r="HN9" i="7" s="1"/>
  <c r="K12" i="8" s="1"/>
  <c r="GV1" i="7"/>
  <c r="HO1" i="7" s="1"/>
  <c r="L4" i="8" s="1"/>
  <c r="GU6" i="7"/>
  <c r="HN6" i="7" s="1"/>
  <c r="K9" i="8" s="1"/>
  <c r="GV5" i="7"/>
  <c r="HO5" i="7" s="1"/>
  <c r="L8" i="8" s="1"/>
  <c r="GV4" i="7"/>
  <c r="HO4" i="7" s="1"/>
  <c r="L7" i="8" s="1"/>
  <c r="GV2" i="7"/>
  <c r="HO2" i="7" s="1"/>
  <c r="GT6" i="7"/>
  <c r="HM6" i="7" s="1"/>
  <c r="J9" i="8" s="1"/>
  <c r="GU1" i="7"/>
  <c r="HN1" i="7" s="1"/>
  <c r="K4" i="8" s="1"/>
  <c r="FF8" i="7"/>
  <c r="FN8" i="7" s="1"/>
  <c r="GI8" i="7" s="1"/>
  <c r="GR8" i="7" s="1"/>
  <c r="GU8" i="7" s="1"/>
  <c r="HN8" i="7" s="1"/>
  <c r="K11" i="8" s="1"/>
  <c r="EK8" i="7"/>
  <c r="EL8" i="7" s="1"/>
  <c r="EF8" i="7" s="1"/>
  <c r="FZ8" i="7"/>
  <c r="GA8" i="7" s="1"/>
  <c r="FU8" i="7" s="1"/>
  <c r="HA8" i="7"/>
  <c r="HI8" i="7" s="1"/>
  <c r="F47" i="7"/>
  <c r="J2" i="8" s="1"/>
  <c r="AE29" i="7"/>
  <c r="FJ7" i="7"/>
  <c r="FK7" i="7" s="1"/>
  <c r="FE7" i="7" s="1"/>
  <c r="FM7" i="7" s="1"/>
  <c r="HE7" i="7"/>
  <c r="HF7" i="7" s="1"/>
  <c r="GZ7" i="7" s="1"/>
  <c r="FZ7" i="7"/>
  <c r="GA7" i="7" s="1"/>
  <c r="FU7" i="7" s="1"/>
  <c r="GQ5" i="7"/>
  <c r="GT5" i="7" s="1"/>
  <c r="HM5" i="7" s="1"/>
  <c r="F53" i="7" l="1"/>
  <c r="F49" i="7"/>
  <c r="F51" i="7"/>
  <c r="F56" i="7"/>
  <c r="L5" i="8"/>
  <c r="F48" i="7"/>
  <c r="HS1" i="7"/>
  <c r="FJ8" i="7"/>
  <c r="FK8" i="7" s="1"/>
  <c r="FE8" i="7" s="1"/>
  <c r="FP8" i="7" s="1"/>
  <c r="FQ8" i="7" s="1"/>
  <c r="FO8" i="7" s="1"/>
  <c r="GJ8" i="7" s="1"/>
  <c r="GS8" i="7" s="1"/>
  <c r="GV8" i="7" s="1"/>
  <c r="HO8" i="7" s="1"/>
  <c r="GC8" i="7"/>
  <c r="GF8" i="7"/>
  <c r="GG8" i="7" s="1"/>
  <c r="GE8" i="7" s="1"/>
  <c r="EQ8" i="7"/>
  <c r="ER8" i="7" s="1"/>
  <c r="EP8" i="7" s="1"/>
  <c r="EN8" i="7"/>
  <c r="HE8" i="7"/>
  <c r="HF8" i="7" s="1"/>
  <c r="GZ8" i="7" s="1"/>
  <c r="F50" i="7"/>
  <c r="FP7" i="7"/>
  <c r="FQ7" i="7" s="1"/>
  <c r="FO7" i="7" s="1"/>
  <c r="F52" i="7"/>
  <c r="HH7" i="7"/>
  <c r="HK7" i="7"/>
  <c r="HL7" i="7" s="1"/>
  <c r="HJ7" i="7" s="1"/>
  <c r="GC7" i="7"/>
  <c r="GK7" i="7" s="1"/>
  <c r="GQ7" i="7" s="1"/>
  <c r="GT7" i="7" s="1"/>
  <c r="HM7" i="7" s="1"/>
  <c r="J10" i="8" s="1"/>
  <c r="GF7" i="7"/>
  <c r="GG7" i="7" s="1"/>
  <c r="GE7" i="7" s="1"/>
  <c r="GM7" i="7" s="1"/>
  <c r="GS7" i="7" s="1"/>
  <c r="GV7" i="7" s="1"/>
  <c r="HO7" i="7" s="1"/>
  <c r="J8" i="8"/>
  <c r="FM8" i="7" l="1"/>
  <c r="GH8" i="7" s="1"/>
  <c r="GQ8" i="7" s="1"/>
  <c r="GT8" i="7" s="1"/>
  <c r="HM8" i="7" s="1"/>
  <c r="J11" i="8" s="1"/>
  <c r="L11" i="8"/>
  <c r="HH8" i="7"/>
  <c r="HK8" i="7"/>
  <c r="HL8" i="7" s="1"/>
  <c r="HJ8" i="7" s="1"/>
  <c r="L10" i="8"/>
  <c r="F54" i="7"/>
  <c r="HT1" i="7"/>
  <c r="HX1" i="7" s="1"/>
  <c r="HY1" i="7" s="1"/>
  <c r="HZ1" i="7" s="1"/>
  <c r="HW1" i="7" s="1"/>
  <c r="IA1" i="7" s="1"/>
  <c r="F55" i="7" l="1"/>
  <c r="HR1" i="7"/>
  <c r="IB1" i="7" s="1"/>
  <c r="HV1" i="7" s="1"/>
  <c r="IH1" i="7" s="1"/>
  <c r="II1" i="7" s="1"/>
  <c r="IG1" i="7" s="1"/>
  <c r="IF1" i="7" l="1"/>
  <c r="IM1" i="7" s="1"/>
  <c r="IL1" i="7" s="1"/>
  <c r="HO13" i="7" s="1"/>
  <c r="N25" i="1" s="1"/>
  <c r="IE1" i="7"/>
  <c r="IJ1" i="7" s="1"/>
  <c r="HM13" i="7" s="1"/>
  <c r="L25" i="1" s="1"/>
  <c r="IK1" i="7" l="1"/>
  <c r="HN13" i="7" s="1"/>
  <c r="M25" i="1" s="1"/>
  <c r="AG29" i="7" l="1"/>
</calcChain>
</file>

<file path=xl/sharedStrings.xml><?xml version="1.0" encoding="utf-8"?>
<sst xmlns="http://schemas.openxmlformats.org/spreadsheetml/2006/main" count="215" uniqueCount="99">
  <si>
    <t>روز</t>
  </si>
  <si>
    <t>ماه</t>
  </si>
  <si>
    <t>سال</t>
  </si>
  <si>
    <t>مدرک تحصیلی</t>
  </si>
  <si>
    <t>تا دیپلم</t>
  </si>
  <si>
    <t>فوق دیپلم</t>
  </si>
  <si>
    <t>لیساانس و بالاتر</t>
  </si>
  <si>
    <t>برخوردار</t>
  </si>
  <si>
    <t>مناطق محروم</t>
  </si>
  <si>
    <t>—</t>
  </si>
  <si>
    <t>خدمت وظیفه عمومی</t>
  </si>
  <si>
    <t>دیپلم</t>
  </si>
  <si>
    <t>کاردانی</t>
  </si>
  <si>
    <t>خدمت نیمه وقت</t>
  </si>
  <si>
    <t>نوع سابقه</t>
  </si>
  <si>
    <t>کمک کارشناس - تکنسین</t>
  </si>
  <si>
    <t>کارشناسی - مدیریت</t>
  </si>
  <si>
    <t>لیسانس</t>
  </si>
  <si>
    <t>فوق لیسانس</t>
  </si>
  <si>
    <t>دکتری</t>
  </si>
  <si>
    <t>قراردادی (خرید خدمت)</t>
  </si>
  <si>
    <t>نیمه وقت</t>
  </si>
  <si>
    <t>تجربه</t>
  </si>
  <si>
    <t>بیمه پردازی</t>
  </si>
  <si>
    <t>سنوات</t>
  </si>
  <si>
    <t>دولتی غیر مرتبط</t>
  </si>
  <si>
    <t>تجربه کارشناسی</t>
  </si>
  <si>
    <t>تاریخ شروع (ابتدا)</t>
  </si>
  <si>
    <t>تاریخ پایان (انتها)</t>
  </si>
  <si>
    <t>https://shenasname.ir/</t>
  </si>
  <si>
    <t>تهیه و تنظیم : صیاح الدین شهدی</t>
  </si>
  <si>
    <t>کارشناس کارگزینی سازمان هواشناسی کشور</t>
  </si>
  <si>
    <t>ZhowanMarket@gmail.com</t>
  </si>
  <si>
    <t>شناسنامه قانون</t>
  </si>
  <si>
    <t>*** در صورت ایجاد ردیف برای مرخصی بدون حقوق،  باید تاریخ وارد شده (ابتدا و انتها)، جزئی از سابقه رسمی در سایر ردیفهای ایجاد شده باشد.</t>
  </si>
  <si>
    <t>تعداد روز</t>
  </si>
  <si>
    <t>برابر است با</t>
  </si>
  <si>
    <t>سوابق کارشناسی</t>
  </si>
  <si>
    <t>سوابق قبل از کارشناسی</t>
  </si>
  <si>
    <t>تجربه قابل محاسبه</t>
  </si>
  <si>
    <t>فوق دیپلم (کاردان)</t>
  </si>
  <si>
    <t>دیپلم (کمک کارشناس یا تکنسین)</t>
  </si>
  <si>
    <t>مدرک تحصیلی (پُست)</t>
  </si>
  <si>
    <t>تاریخ ابتدا</t>
  </si>
  <si>
    <t>تاریخ انتها</t>
  </si>
  <si>
    <t>مدت (روز، ماه، سال)</t>
  </si>
  <si>
    <t>مدت (روز)</t>
  </si>
  <si>
    <r>
      <t xml:space="preserve">برای محاسبه </t>
    </r>
    <r>
      <rPr>
        <b/>
        <sz val="12"/>
        <color rgb="FFFF0000"/>
        <rFont val="B Nazanin"/>
        <charset val="178"/>
      </rPr>
      <t>فاصله بین دو تاریخ</t>
    </r>
    <r>
      <rPr>
        <b/>
        <sz val="12"/>
        <color theme="1"/>
        <rFont val="B Nazanin"/>
        <charset val="178"/>
      </rPr>
      <t xml:space="preserve"> از جدول زیر استفاده نمایید. ( محاسبه مدت سابقه، سن افراد و همچنین اختلاف سنی)</t>
    </r>
  </si>
  <si>
    <r>
      <t xml:space="preserve">جهت محاسبه </t>
    </r>
    <r>
      <rPr>
        <b/>
        <sz val="12"/>
        <color rgb="FFFF0000"/>
        <rFont val="B Nazanin"/>
        <charset val="178"/>
      </rPr>
      <t>سوابق بیمه تامین اجتماعی</t>
    </r>
    <r>
      <rPr>
        <b/>
        <sz val="12"/>
        <color theme="1"/>
        <rFont val="B Nazanin"/>
        <charset val="178"/>
      </rPr>
      <t xml:space="preserve"> بر مبنای روز، ماه و سال، از جدول زیر استفاده نمایید.</t>
    </r>
  </si>
  <si>
    <t>لطفا اطلاعات خواسته شده را در کادرهای زرد رنگ وارد نمایید</t>
  </si>
  <si>
    <r>
      <t xml:space="preserve">برای محاسبه </t>
    </r>
    <r>
      <rPr>
        <b/>
        <sz val="12"/>
        <color rgb="FFFF0000"/>
        <rFont val="B Nazanin"/>
        <charset val="178"/>
      </rPr>
      <t>تجربه کارشناسی</t>
    </r>
    <r>
      <rPr>
        <b/>
        <sz val="12"/>
        <color theme="1"/>
        <rFont val="B Nazanin"/>
        <charset val="178"/>
      </rPr>
      <t xml:space="preserve"> (سوابق دیپلم و فوق دیپلم)، از جدول ذیل استفاده شود.</t>
    </r>
  </si>
  <si>
    <t>جداول محاسباتی (تبدیل زمان) جهت سهولت در محاسبه سنوات و تجربه کارکنان</t>
  </si>
  <si>
    <r>
      <t xml:space="preserve">برای محاسبه تجربه قابل قبول خدمت در </t>
    </r>
    <r>
      <rPr>
        <b/>
        <sz val="12"/>
        <color rgb="FFFF0000"/>
        <rFont val="B Nazanin"/>
        <charset val="178"/>
      </rPr>
      <t>مناطق محروم یا کمتر توسعه یافته</t>
    </r>
    <r>
      <rPr>
        <b/>
        <sz val="12"/>
        <color theme="1"/>
        <rFont val="B Nazanin"/>
        <charset val="178"/>
      </rPr>
      <t xml:space="preserve"> از جدول ذیل استفاده شود. </t>
    </r>
    <r>
      <rPr>
        <b/>
        <sz val="9"/>
        <color theme="1"/>
        <rFont val="B Nazanin"/>
        <charset val="178"/>
      </rPr>
      <t>(کارکنان مشمول قانون مدیریت خدمات کشوری)</t>
    </r>
  </si>
  <si>
    <t>توسعه یافتگی</t>
  </si>
  <si>
    <t>فرمول تقسیم</t>
  </si>
  <si>
    <t>فاصله</t>
  </si>
  <si>
    <t>کمتر توسعه یافته</t>
  </si>
  <si>
    <t>شرط کمتر توسعه یافته</t>
  </si>
  <si>
    <t>شرط نیمه وقت</t>
  </si>
  <si>
    <t>فرمول ضرب</t>
  </si>
  <si>
    <t>شرط دولتی غیر مرتبط</t>
  </si>
  <si>
    <t>غیر مرتبط خصوصی</t>
  </si>
  <si>
    <t>شرط غیر مرتبط خصوصی</t>
  </si>
  <si>
    <t>تجربه دیپلم به لیسانس</t>
  </si>
  <si>
    <t>تجربه فوق دیپلم به لیسانس</t>
  </si>
  <si>
    <t>تجربه لیسانس به لیسانس</t>
  </si>
  <si>
    <t>شرط دیپلم</t>
  </si>
  <si>
    <t>شرط فوق دیپلم</t>
  </si>
  <si>
    <t>شرط لیسانس</t>
  </si>
  <si>
    <t>شرط مدرک تحصیلی</t>
  </si>
  <si>
    <t>جمع تجربه کارشناسی</t>
  </si>
  <si>
    <t>شرط بخش خصوصی</t>
  </si>
  <si>
    <t>زیر دیپلم</t>
  </si>
  <si>
    <t>دکترا</t>
  </si>
  <si>
    <t>ردیف</t>
  </si>
  <si>
    <t>*** سوابق شرکتی (بخش خصوصی)، آن بخش از سوابق مربوط یا مشابه با رشته شغلی کارمند است که در بخش خصوصی انجام گرفته است.</t>
  </si>
  <si>
    <r>
      <rPr>
        <sz val="11"/>
        <color theme="1"/>
        <rFont val="Calibri"/>
        <family val="2"/>
      </rPr>
      <t>**</t>
    </r>
    <r>
      <rPr>
        <sz val="11"/>
        <color theme="1"/>
        <rFont val="Arial"/>
        <family val="2"/>
      </rPr>
      <t xml:space="preserve"> جهت ورود اطلاعات کافیست پس از کلیک بر روی هر خانه، از کشوی باز شده سمت چپ، گزینه مورد نظر خود را انتخاب نمایید.</t>
    </r>
  </si>
  <si>
    <r>
      <t>همکار گرامی، جهت دسترسی به نتایج محاسبات انجام گرفته، به شیت دوم</t>
    </r>
    <r>
      <rPr>
        <b/>
        <sz val="11"/>
        <color theme="1"/>
        <rFont val="B Nazanin"/>
        <charset val="178"/>
      </rPr>
      <t xml:space="preserve"> مراجعه نمایید.</t>
    </r>
  </si>
  <si>
    <t>بخش دولتی (غیر مرتبط)</t>
  </si>
  <si>
    <t>بخش خصوصی (غیر مرتبط)</t>
  </si>
  <si>
    <t>نتایج تفکیک شده به همراه نمودارهای تحلیلی</t>
  </si>
  <si>
    <t>نوع سوابق کاری</t>
  </si>
  <si>
    <t>سابقه</t>
  </si>
  <si>
    <t>سنوات خدمت</t>
  </si>
  <si>
    <t>تهیه و تنظیم:</t>
  </si>
  <si>
    <t>صیاح الدین شهدی</t>
  </si>
  <si>
    <t>بخش خصوصی (مرتبط)</t>
  </si>
  <si>
    <t>پیمانی</t>
  </si>
  <si>
    <t>رسمی (آزمایشی)</t>
  </si>
  <si>
    <t>همکار گرامی؛ لطفا با توجه به نوع سابقه خدمت و مدرک تحصیلی مربوط به آن، در ردیفهای مورد نظر جدول ذیل ورود اطلاعات نمایید.</t>
  </si>
  <si>
    <t>تهیه و تنظیم :</t>
  </si>
  <si>
    <t>خلاصه اطلاعات وارد شده در کاربرگ ورود اطلاعات</t>
  </si>
  <si>
    <t>محاسبه سنوات خدمت، مدت زمان بیمه پردازی و تجربه کارکنان دولت، مطابق با آيين نامه اجرايي طرح طبقه بندي مشاغل</t>
  </si>
  <si>
    <t>● سابقه غیر مرتبط بخش دولتی، آن بخش از سوابق کاری مستخدم است که بصورت رسمی یا غیر رسمی (پیمانی یا قراردادی) در دستگاه دولتی انجام گرفته اما مربوط یا مشابه با رشته شغلی فعلی کارمند نمی باشد.</t>
  </si>
  <si>
    <r>
      <rPr>
        <sz val="10"/>
        <color theme="1"/>
        <rFont val="Calibri"/>
        <family val="2"/>
      </rPr>
      <t xml:space="preserve">● </t>
    </r>
    <r>
      <rPr>
        <sz val="10"/>
        <color theme="1"/>
        <rFont val="B Nazanin"/>
        <charset val="178"/>
      </rPr>
      <t>جهت ورود اطلاعات، کافیست پس از کلیک بر روی خانه مورد نظر، کشوی سمت چپ را باز نموده و گزینه مورد نظر خود را انتخاب نمایید. (جهت اجرای بهتر فایل اکسل (Excel) از آخرین نسخه آفیس (Office) استفاده نمایید)</t>
    </r>
  </si>
  <si>
    <t>● اگر در هنگام ورود اطلاعات حداقل یک ردیف با مدرک تحصیلی لیسانس یا بالاتر ایجاد نمایید؛ ملاک تجربه محاسبه شده، "تجربه کارشناسی" خواهد شد. برای محاسبه درست تجربه  آن دسته از کارکنانی که با مدرک تحصیلی کمتر از لیسانس، پست کارشناسی یا بالاتر داشته اند، مدرک تحصیلی را لیسانس وارد نمایید.</t>
  </si>
  <si>
    <r>
      <rPr>
        <sz val="12"/>
        <color theme="1"/>
        <rFont val="Calibri"/>
        <family val="2"/>
      </rPr>
      <t>←</t>
    </r>
    <r>
      <rPr>
        <sz val="12"/>
        <color theme="1"/>
        <rFont val="B Nazanin"/>
        <charset val="178"/>
      </rPr>
      <t xml:space="preserve"> اطلاعات موجود در هر ردیف از جدول بالا، متناظر با ردیف های ایجاد شده در جدول ورود اطلاعات، از  صفحه نخست فایل پیش رو می باشد.</t>
    </r>
  </si>
  <si>
    <r>
      <rPr>
        <sz val="12"/>
        <color theme="1"/>
        <rFont val="Calibri"/>
        <family val="2"/>
      </rPr>
      <t>←</t>
    </r>
    <r>
      <rPr>
        <sz val="12"/>
        <color theme="1"/>
        <rFont val="B Nazanin"/>
        <charset val="178"/>
      </rPr>
      <t xml:space="preserve"> در نمودارهای بالا، در صورتی که قسمتی از ستون ها در زیر محور افقی قرار گرفته باشد، یعنی در صفحه ورود اطلاعات، قسمت تاریخ وقوع سوابق، ارقام به اشتباه درج گردیده است و باید اصلاح گردد.</t>
    </r>
  </si>
  <si>
    <t xml:space="preserve">نسخه ۹۷-۱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</si>
</sst>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401]0"/>
  </numFmts>
  <fonts count="45" x14ac:knownFonts="1">
    <font>
      <sz val="11"/>
      <color theme="1"/>
      <name val="Arial"/>
      <family val="2"/>
      <scheme val="minor"/>
    </font>
    <font>
      <sz val="12"/>
      <color theme="1"/>
      <name val="B Nazanin"/>
      <charset val="178"/>
    </font>
    <font>
      <b/>
      <sz val="12"/>
      <color theme="1"/>
      <name val="B Nazanin"/>
      <charset val="178"/>
    </font>
    <font>
      <sz val="11"/>
      <color theme="1"/>
      <name val="Calibri"/>
      <family val="2"/>
    </font>
    <font>
      <b/>
      <sz val="14"/>
      <color theme="1"/>
      <name val="B Nazanin"/>
      <charset val="178"/>
    </font>
    <font>
      <b/>
      <sz val="11"/>
      <color theme="1"/>
      <name val="Arial"/>
      <family val="2"/>
      <scheme val="minor"/>
    </font>
    <font>
      <b/>
      <sz val="14"/>
      <color theme="1"/>
      <name val="Arial"/>
      <family val="2"/>
      <scheme val="minor"/>
    </font>
    <font>
      <u/>
      <sz val="11"/>
      <color theme="10"/>
      <name val="Arial"/>
      <family val="2"/>
      <scheme val="minor"/>
    </font>
    <font>
      <b/>
      <sz val="12"/>
      <color rgb="FF7030A0"/>
      <name val="B Nazanin"/>
      <charset val="178"/>
    </font>
    <font>
      <b/>
      <sz val="14"/>
      <color theme="1"/>
      <name val="B Mitra"/>
      <charset val="178"/>
    </font>
    <font>
      <sz val="9"/>
      <color theme="1"/>
      <name val="B Nazanin"/>
      <charset val="178"/>
    </font>
    <font>
      <sz val="11"/>
      <color theme="1"/>
      <name val="Arial"/>
      <family val="2"/>
    </font>
    <font>
      <b/>
      <sz val="14"/>
      <color theme="3" tint="-0.499984740745262"/>
      <name val="B Nazanin"/>
      <charset val="178"/>
    </font>
    <font>
      <b/>
      <sz val="14"/>
      <color rgb="FFFF0000"/>
      <name val="B Nazanin"/>
      <charset val="178"/>
    </font>
    <font>
      <b/>
      <sz val="12"/>
      <color rgb="FFFF0000"/>
      <name val="B Nazanin"/>
      <charset val="178"/>
    </font>
    <font>
      <b/>
      <sz val="11"/>
      <color theme="7" tint="-0.499984740745262"/>
      <name val="B Nazanin"/>
      <charset val="178"/>
    </font>
    <font>
      <b/>
      <sz val="11"/>
      <color theme="1"/>
      <name val="B Nazanin"/>
      <charset val="178"/>
    </font>
    <font>
      <b/>
      <sz val="14"/>
      <color theme="0"/>
      <name val="Arial"/>
      <family val="2"/>
      <scheme val="minor"/>
    </font>
    <font>
      <b/>
      <sz val="9"/>
      <color theme="1"/>
      <name val="B Nazanin"/>
      <charset val="178"/>
    </font>
    <font>
      <b/>
      <sz val="22"/>
      <color theme="1"/>
      <name val="Arial"/>
      <family val="2"/>
      <scheme val="minor"/>
    </font>
    <font>
      <sz val="14"/>
      <color theme="1"/>
      <name val="Arial"/>
      <family val="2"/>
      <scheme val="minor"/>
    </font>
    <font>
      <sz val="12"/>
      <color theme="1"/>
      <name val="Arial"/>
      <family val="2"/>
      <scheme val="minor"/>
    </font>
    <font>
      <b/>
      <sz val="12"/>
      <color theme="1"/>
      <name val="Arial"/>
      <family val="2"/>
      <scheme val="minor"/>
    </font>
    <font>
      <b/>
      <sz val="12"/>
      <color theme="0"/>
      <name val="Arial"/>
      <family val="2"/>
      <scheme val="minor"/>
    </font>
    <font>
      <u/>
      <sz val="12"/>
      <color theme="10"/>
      <name val="Arial"/>
      <family val="2"/>
      <scheme val="minor"/>
    </font>
    <font>
      <b/>
      <sz val="13"/>
      <color rgb="FF7030A0"/>
      <name val="B Nazanin"/>
      <charset val="178"/>
    </font>
    <font>
      <b/>
      <sz val="11"/>
      <color rgb="FFFF0000"/>
      <name val="B Nazanin"/>
      <charset val="178"/>
    </font>
    <font>
      <sz val="12"/>
      <color rgb="FF7030A0"/>
      <name val="B Nazanin"/>
      <charset val="178"/>
    </font>
    <font>
      <b/>
      <sz val="12"/>
      <color theme="3" tint="-0.499984740745262"/>
      <name val="B Nazanin"/>
      <charset val="178"/>
    </font>
    <font>
      <b/>
      <sz val="13"/>
      <color theme="8" tint="-0.249977111117893"/>
      <name val="B Nazanin"/>
      <charset val="178"/>
    </font>
    <font>
      <u/>
      <sz val="12"/>
      <color theme="8" tint="-0.249977111117893"/>
      <name val="Arial"/>
      <family val="2"/>
      <scheme val="minor"/>
    </font>
    <font>
      <b/>
      <sz val="12"/>
      <color theme="8" tint="-0.249977111117893"/>
      <name val="B Nazanin"/>
      <charset val="178"/>
    </font>
    <font>
      <b/>
      <sz val="16"/>
      <color theme="1"/>
      <name val="B Nazanin"/>
      <charset val="178"/>
    </font>
    <font>
      <sz val="12"/>
      <color rgb="FF7030A0"/>
      <name val="Arial"/>
      <family val="2"/>
      <scheme val="minor"/>
    </font>
    <font>
      <b/>
      <sz val="14"/>
      <color rgb="FF7030A0"/>
      <name val="B Nazanin"/>
      <charset val="178"/>
    </font>
    <font>
      <u/>
      <sz val="13"/>
      <color theme="10"/>
      <name val="Arial"/>
      <family val="2"/>
      <scheme val="minor"/>
    </font>
    <font>
      <b/>
      <sz val="18"/>
      <color theme="8" tint="-0.499984740745262"/>
      <name val="B Nazanin"/>
      <charset val="178"/>
    </font>
    <font>
      <b/>
      <sz val="12"/>
      <color rgb="FF7030A0"/>
      <name val="B Mitra"/>
      <charset val="178"/>
    </font>
    <font>
      <sz val="10"/>
      <color theme="1"/>
      <name val="B Nazanin"/>
      <charset val="178"/>
    </font>
    <font>
      <b/>
      <sz val="11"/>
      <color theme="8" tint="-0.249977111117893"/>
      <name val="B Nazanin"/>
      <charset val="178"/>
    </font>
    <font>
      <sz val="10"/>
      <color theme="1"/>
      <name val="Calibri"/>
      <family val="2"/>
    </font>
    <font>
      <sz val="10"/>
      <color theme="1"/>
      <name val="B Nazanin"/>
      <family val="2"/>
      <charset val="178"/>
    </font>
    <font>
      <b/>
      <sz val="11"/>
      <color rgb="FF7030A0"/>
      <name val="B Nazanin"/>
      <charset val="178"/>
    </font>
    <font>
      <b/>
      <sz val="12"/>
      <color theme="1"/>
      <name val="B Mitra"/>
      <charset val="178"/>
    </font>
    <font>
      <sz val="12"/>
      <color theme="1"/>
      <name val="Calibri"/>
      <family val="2"/>
    </font>
  </fonts>
  <fills count="27">
    <fill>
      <patternFill patternType="none"/>
    </fill>
    <fill>
      <patternFill patternType="gray125"/>
    </fill>
    <fill>
      <patternFill patternType="solid">
        <fgColor theme="7" tint="0.39997558519241921"/>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00B0F0"/>
        <bgColor indexed="64"/>
      </patternFill>
    </fill>
    <fill>
      <patternFill patternType="solid">
        <fgColor rgb="FFC00000"/>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457">
    <xf numFmtId="0" fontId="0" fillId="0" borderId="0" xfId="0"/>
    <xf numFmtId="0" fontId="0" fillId="0" borderId="0" xfId="0" applyFill="1" applyBorder="1"/>
    <xf numFmtId="0" fontId="0" fillId="11" borderId="0" xfId="0" applyFill="1" applyProtection="1">
      <protection hidden="1"/>
    </xf>
    <xf numFmtId="0" fontId="2" fillId="11" borderId="0" xfId="0" applyFont="1" applyFill="1" applyBorder="1" applyAlignment="1" applyProtection="1">
      <alignment vertical="center"/>
      <protection hidden="1"/>
    </xf>
    <xf numFmtId="0" fontId="2" fillId="11" borderId="0" xfId="0" applyFont="1" applyFill="1" applyBorder="1" applyAlignment="1" applyProtection="1">
      <alignment horizontal="center" vertical="center"/>
      <protection hidden="1"/>
    </xf>
    <xf numFmtId="164" fontId="2" fillId="11" borderId="0" xfId="0" applyNumberFormat="1" applyFont="1" applyFill="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4" fontId="2" fillId="0" borderId="5" xfId="0" applyNumberFormat="1" applyFont="1" applyBorder="1" applyAlignment="1" applyProtection="1">
      <alignment horizontal="center" vertical="center"/>
      <protection hidden="1"/>
    </xf>
    <xf numFmtId="164" fontId="2" fillId="0" borderId="6" xfId="0" applyNumberFormat="1" applyFont="1" applyBorder="1" applyAlignment="1" applyProtection="1">
      <alignment horizontal="center" vertical="center"/>
      <protection hidden="1"/>
    </xf>
    <xf numFmtId="0" fontId="14" fillId="15" borderId="6" xfId="0" applyFont="1" applyFill="1" applyBorder="1" applyAlignment="1" applyProtection="1">
      <alignment horizontal="center" vertical="center" shrinkToFit="1"/>
      <protection hidden="1"/>
    </xf>
    <xf numFmtId="0" fontId="14" fillId="15" borderId="4" xfId="0" applyFont="1" applyFill="1" applyBorder="1" applyAlignment="1" applyProtection="1">
      <alignment horizontal="center" vertical="center"/>
      <protection hidden="1"/>
    </xf>
    <xf numFmtId="0" fontId="14" fillId="15" borderId="5" xfId="0" applyFont="1" applyFill="1" applyBorder="1" applyAlignment="1" applyProtection="1">
      <alignment horizontal="center" vertical="center"/>
      <protection hidden="1"/>
    </xf>
    <xf numFmtId="0" fontId="14" fillId="15" borderId="30" xfId="0" applyFont="1" applyFill="1" applyBorder="1" applyAlignment="1" applyProtection="1">
      <alignment horizontal="center" vertical="center"/>
      <protection hidden="1"/>
    </xf>
    <xf numFmtId="0" fontId="14" fillId="15" borderId="6" xfId="0" applyFont="1" applyFill="1" applyBorder="1" applyAlignment="1" applyProtection="1">
      <alignment horizontal="center" vertical="center"/>
      <protection hidden="1"/>
    </xf>
    <xf numFmtId="0" fontId="0" fillId="11" borderId="0" xfId="0" applyFill="1" applyBorder="1" applyProtection="1">
      <protection hidden="1"/>
    </xf>
    <xf numFmtId="0" fontId="2" fillId="25" borderId="7" xfId="0" applyFont="1" applyFill="1" applyBorder="1" applyAlignment="1" applyProtection="1">
      <alignment horizontal="center" vertical="center"/>
      <protection hidden="1"/>
    </xf>
    <xf numFmtId="0" fontId="2" fillId="25" borderId="8" xfId="0" applyFont="1" applyFill="1" applyBorder="1" applyAlignment="1" applyProtection="1">
      <alignment horizontal="center" vertical="center"/>
      <protection hidden="1"/>
    </xf>
    <xf numFmtId="0" fontId="2" fillId="25" borderId="42"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2" fillId="7" borderId="2" xfId="0" applyFont="1" applyFill="1" applyBorder="1" applyAlignment="1" applyProtection="1">
      <alignment horizontal="center" vertical="center"/>
      <protection hidden="1"/>
    </xf>
    <xf numFmtId="0" fontId="2" fillId="7" borderId="1" xfId="0" applyFont="1" applyFill="1" applyBorder="1" applyAlignment="1" applyProtection="1">
      <alignment horizontal="center" vertical="center"/>
      <protection hidden="1"/>
    </xf>
    <xf numFmtId="0" fontId="2" fillId="7" borderId="3" xfId="0" applyFont="1" applyFill="1" applyBorder="1" applyAlignment="1" applyProtection="1">
      <alignment horizontal="center" vertical="center"/>
      <protection hidden="1"/>
    </xf>
    <xf numFmtId="0" fontId="27" fillId="11" borderId="0" xfId="0" applyFont="1" applyFill="1" applyBorder="1" applyAlignment="1" applyProtection="1">
      <alignment horizontal="center" vertical="center"/>
      <protection hidden="1"/>
    </xf>
    <xf numFmtId="0" fontId="10" fillId="11" borderId="0" xfId="0" applyFont="1" applyFill="1" applyBorder="1" applyAlignment="1" applyProtection="1">
      <alignment horizontal="center" readingOrder="2"/>
      <protection hidden="1"/>
    </xf>
    <xf numFmtId="0" fontId="10" fillId="11" borderId="0" xfId="0" applyFont="1" applyFill="1" applyBorder="1" applyAlignment="1" applyProtection="1">
      <alignment horizontal="right" vertical="center" readingOrder="2"/>
      <protection hidden="1"/>
    </xf>
    <xf numFmtId="0" fontId="10" fillId="11" borderId="0" xfId="0" applyFont="1" applyFill="1" applyBorder="1" applyAlignment="1" applyProtection="1">
      <alignment horizontal="right" vertical="top" readingOrder="2"/>
      <protection hidden="1"/>
    </xf>
    <xf numFmtId="0" fontId="14" fillId="15" borderId="5" xfId="0" applyFont="1" applyFill="1" applyBorder="1" applyAlignment="1" applyProtection="1">
      <alignment horizontal="center" vertical="center" shrinkToFit="1"/>
      <protection hidden="1"/>
    </xf>
    <xf numFmtId="0" fontId="32" fillId="11" borderId="35" xfId="0" applyFont="1" applyFill="1" applyBorder="1" applyAlignment="1" applyProtection="1">
      <alignment vertical="center"/>
      <protection hidden="1"/>
    </xf>
    <xf numFmtId="0" fontId="32" fillId="11" borderId="35" xfId="0" applyFont="1" applyFill="1" applyBorder="1" applyAlignment="1" applyProtection="1">
      <protection hidden="1"/>
    </xf>
    <xf numFmtId="0" fontId="2" fillId="11" borderId="0" xfId="0" applyFont="1" applyFill="1" applyBorder="1" applyAlignment="1" applyProtection="1">
      <protection hidden="1"/>
    </xf>
    <xf numFmtId="0" fontId="2" fillId="0" borderId="0" xfId="0" applyFont="1" applyFill="1" applyBorder="1" applyAlignment="1" applyProtection="1">
      <protection hidden="1"/>
    </xf>
    <xf numFmtId="0" fontId="0" fillId="0" borderId="0" xfId="0" applyFill="1" applyBorder="1" applyProtection="1">
      <protection hidden="1"/>
    </xf>
    <xf numFmtId="0" fontId="14" fillId="10" borderId="37" xfId="0" applyFont="1" applyFill="1" applyBorder="1" applyAlignment="1" applyProtection="1">
      <alignment horizontal="center" vertical="center"/>
      <protection hidden="1"/>
    </xf>
    <xf numFmtId="0" fontId="14" fillId="10" borderId="5" xfId="0" applyFont="1" applyFill="1" applyBorder="1" applyAlignment="1" applyProtection="1">
      <alignment horizontal="center" vertical="center"/>
      <protection hidden="1"/>
    </xf>
    <xf numFmtId="0" fontId="14" fillId="10" borderId="6" xfId="0" applyFont="1" applyFill="1" applyBorder="1" applyAlignment="1" applyProtection="1">
      <alignment horizontal="center" vertical="center"/>
      <protection hidden="1"/>
    </xf>
    <xf numFmtId="0" fontId="14" fillId="10" borderId="4" xfId="0" applyFont="1" applyFill="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16" fillId="0" borderId="20" xfId="0" applyFont="1" applyBorder="1" applyAlignment="1" applyProtection="1">
      <alignment horizontal="right" vertical="center" shrinkToFit="1"/>
      <protection hidden="1"/>
    </xf>
    <xf numFmtId="0" fontId="16" fillId="0" borderId="41" xfId="0"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16" fillId="0" borderId="42"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5" fillId="0" borderId="0" xfId="0" applyFont="1" applyFill="1" applyBorder="1" applyProtection="1">
      <protection hidden="1"/>
    </xf>
    <xf numFmtId="0" fontId="1" fillId="10" borderId="2" xfId="0" applyFont="1" applyFill="1" applyBorder="1" applyAlignment="1" applyProtection="1">
      <alignment horizontal="center" vertical="center"/>
      <protection hidden="1"/>
    </xf>
    <xf numFmtId="0" fontId="16" fillId="10" borderId="41" xfId="0" applyFont="1" applyFill="1" applyBorder="1" applyAlignment="1" applyProtection="1">
      <alignment horizontal="center" vertical="center"/>
      <protection hidden="1"/>
    </xf>
    <xf numFmtId="0" fontId="16" fillId="10" borderId="8" xfId="0" applyFont="1" applyFill="1" applyBorder="1" applyAlignment="1" applyProtection="1">
      <alignment horizontal="center" vertical="center"/>
      <protection hidden="1"/>
    </xf>
    <xf numFmtId="0" fontId="16" fillId="10" borderId="42" xfId="0" applyFont="1" applyFill="1" applyBorder="1" applyAlignment="1" applyProtection="1">
      <alignment horizontal="center" vertical="center"/>
      <protection hidden="1"/>
    </xf>
    <xf numFmtId="0" fontId="16" fillId="14" borderId="7" xfId="0" applyFont="1" applyFill="1" applyBorder="1" applyAlignment="1" applyProtection="1">
      <alignment horizontal="center" vertical="center"/>
      <protection hidden="1"/>
    </xf>
    <xf numFmtId="0" fontId="16" fillId="14" borderId="8" xfId="0" applyFont="1" applyFill="1" applyBorder="1" applyAlignment="1" applyProtection="1">
      <alignment horizontal="center" vertical="center"/>
      <protection hidden="1"/>
    </xf>
    <xf numFmtId="0" fontId="16" fillId="14" borderId="42" xfId="0" applyFont="1" applyFill="1" applyBorder="1" applyAlignment="1" applyProtection="1">
      <alignment horizontal="center" vertical="center"/>
      <protection hidden="1"/>
    </xf>
    <xf numFmtId="0" fontId="16" fillId="10" borderId="7" xfId="0" applyFont="1" applyFill="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6" fillId="0" borderId="3" xfId="0" applyFont="1" applyBorder="1" applyAlignment="1" applyProtection="1">
      <alignment horizontal="right" vertical="center" shrinkToFit="1"/>
      <protection hidden="1"/>
    </xf>
    <xf numFmtId="0" fontId="3" fillId="0" borderId="0" xfId="0" applyFont="1" applyFill="1" applyBorder="1" applyProtection="1">
      <protection hidden="1"/>
    </xf>
    <xf numFmtId="0" fontId="1" fillId="0" borderId="4" xfId="0" applyFont="1" applyBorder="1" applyAlignment="1" applyProtection="1">
      <alignment horizontal="center" vertical="center"/>
      <protection hidden="1"/>
    </xf>
    <xf numFmtId="0" fontId="16" fillId="0" borderId="6" xfId="0" applyFont="1" applyBorder="1" applyAlignment="1" applyProtection="1">
      <alignment horizontal="right" vertical="center" shrinkToFit="1"/>
      <protection hidden="1"/>
    </xf>
    <xf numFmtId="0" fontId="16" fillId="0" borderId="48" xfId="0" applyFont="1" applyBorder="1" applyAlignment="1" applyProtection="1">
      <alignment horizontal="center" vertical="center"/>
      <protection hidden="1"/>
    </xf>
    <xf numFmtId="0" fontId="16" fillId="0" borderId="45" xfId="0" applyFont="1" applyBorder="1" applyAlignment="1" applyProtection="1">
      <alignment horizontal="center" vertical="center"/>
      <protection hidden="1"/>
    </xf>
    <xf numFmtId="0" fontId="16" fillId="0" borderId="46" xfId="0" applyFont="1" applyBorder="1" applyAlignment="1" applyProtection="1">
      <alignment horizontal="center" vertical="center"/>
      <protection hidden="1"/>
    </xf>
    <xf numFmtId="0" fontId="16" fillId="0" borderId="44" xfId="0" applyFont="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8" fillId="11" borderId="0" xfId="0" applyFont="1" applyFill="1" applyBorder="1" applyAlignment="1" applyProtection="1">
      <alignment horizontal="center" vertical="center"/>
      <protection hidden="1"/>
    </xf>
    <xf numFmtId="0" fontId="21" fillId="11" borderId="0" xfId="0" applyFont="1" applyFill="1" applyBorder="1" applyAlignment="1" applyProtection="1">
      <alignment vertical="center"/>
      <protection hidden="1"/>
    </xf>
    <xf numFmtId="0" fontId="9" fillId="11" borderId="0" xfId="0" applyFont="1" applyFill="1" applyBorder="1" applyAlignment="1" applyProtection="1">
      <alignment vertical="center"/>
      <protection hidden="1"/>
    </xf>
    <xf numFmtId="0" fontId="8" fillId="11" borderId="0" xfId="0" applyFont="1" applyFill="1" applyBorder="1" applyAlignment="1" applyProtection="1">
      <alignment vertical="center"/>
      <protection hidden="1"/>
    </xf>
    <xf numFmtId="0" fontId="24" fillId="11" borderId="0" xfId="1" applyFont="1" applyFill="1" applyBorder="1" applyAlignment="1" applyProtection="1">
      <alignment vertical="center"/>
      <protection hidden="1"/>
    </xf>
    <xf numFmtId="0" fontId="25" fillId="11" borderId="0" xfId="0" applyFont="1" applyFill="1" applyBorder="1" applyAlignment="1" applyProtection="1">
      <alignment vertical="center"/>
      <protection hidden="1"/>
    </xf>
    <xf numFmtId="0" fontId="2" fillId="11" borderId="0" xfId="0" applyFont="1" applyFill="1" applyBorder="1" applyAlignment="1" applyProtection="1">
      <alignment horizontal="center" vertical="center" wrapText="1" shrinkToFit="1"/>
      <protection hidden="1"/>
    </xf>
    <xf numFmtId="0" fontId="0" fillId="0" borderId="0" xfId="0" applyProtection="1">
      <protection hidden="1"/>
    </xf>
    <xf numFmtId="0" fontId="14" fillId="15" borderId="37" xfId="0" applyFont="1" applyFill="1" applyBorder="1" applyAlignment="1" applyProtection="1">
      <alignment horizontal="center" vertical="center"/>
      <protection hidden="1"/>
    </xf>
    <xf numFmtId="0" fontId="0" fillId="11" borderId="0" xfId="0" applyFont="1" applyFill="1" applyProtection="1">
      <protection hidden="1"/>
    </xf>
    <xf numFmtId="0" fontId="10" fillId="11" borderId="0" xfId="0" applyFont="1" applyFill="1" applyBorder="1" applyAlignment="1" applyProtection="1">
      <alignment readingOrder="2"/>
      <protection hidden="1"/>
    </xf>
    <xf numFmtId="0" fontId="10" fillId="11" borderId="0" xfId="0" applyFont="1" applyFill="1" applyBorder="1" applyAlignment="1" applyProtection="1">
      <alignment vertical="center" readingOrder="2"/>
      <protection hidden="1"/>
    </xf>
    <xf numFmtId="0" fontId="9" fillId="11" borderId="0" xfId="0" applyFont="1" applyFill="1" applyAlignment="1" applyProtection="1">
      <alignment vertical="center"/>
      <protection hidden="1"/>
    </xf>
    <xf numFmtId="0" fontId="25" fillId="11" borderId="0" xfId="0" applyFont="1" applyFill="1" applyAlignment="1" applyProtection="1">
      <alignment vertical="center"/>
      <protection hidden="1"/>
    </xf>
    <xf numFmtId="0" fontId="24" fillId="11" borderId="0" xfId="1" applyFont="1" applyFill="1" applyAlignment="1" applyProtection="1">
      <alignment vertical="center"/>
      <protection hidden="1"/>
    </xf>
    <xf numFmtId="0" fontId="0" fillId="0" borderId="0" xfId="0" applyFill="1" applyProtection="1">
      <protection hidden="1"/>
    </xf>
    <xf numFmtId="0" fontId="20" fillId="0" borderId="9"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6" borderId="10" xfId="0" applyFont="1" applyFill="1" applyBorder="1" applyAlignment="1" applyProtection="1">
      <alignment horizontal="center" vertical="center"/>
      <protection hidden="1"/>
    </xf>
    <xf numFmtId="0" fontId="6" fillId="19" borderId="10" xfId="0" applyFont="1" applyFill="1" applyBorder="1" applyAlignment="1" applyProtection="1">
      <alignment horizontal="center" vertical="center"/>
      <protection hidden="1"/>
    </xf>
    <xf numFmtId="0" fontId="6" fillId="19" borderId="11" xfId="0" applyFont="1" applyFill="1" applyBorder="1" applyAlignment="1" applyProtection="1">
      <alignment horizontal="center" vertical="center"/>
      <protection hidden="1"/>
    </xf>
    <xf numFmtId="164" fontId="20" fillId="0" borderId="9" xfId="0" applyNumberFormat="1" applyFont="1" applyBorder="1" applyAlignment="1" applyProtection="1">
      <alignment horizontal="center" vertical="center"/>
      <protection hidden="1"/>
    </xf>
    <xf numFmtId="164" fontId="20" fillId="0" borderId="10" xfId="0" applyNumberFormat="1"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6" borderId="39"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6" fillId="12" borderId="9" xfId="0" applyFont="1" applyFill="1" applyBorder="1" applyAlignment="1" applyProtection="1">
      <alignment horizontal="center" vertical="center"/>
      <protection hidden="1"/>
    </xf>
    <xf numFmtId="0" fontId="6" fillId="12" borderId="10" xfId="0" applyFont="1" applyFill="1" applyBorder="1" applyAlignment="1" applyProtection="1">
      <alignment horizontal="center" vertical="center"/>
      <protection hidden="1"/>
    </xf>
    <xf numFmtId="0" fontId="6" fillId="12" borderId="11" xfId="0" applyFont="1" applyFill="1" applyBorder="1" applyAlignment="1" applyProtection="1">
      <alignment horizontal="center" vertical="center"/>
      <protection hidden="1"/>
    </xf>
    <xf numFmtId="164" fontId="6" fillId="4" borderId="13" xfId="0" applyNumberFormat="1" applyFont="1" applyFill="1" applyBorder="1" applyAlignment="1" applyProtection="1">
      <alignment horizontal="center" vertical="center"/>
      <protection hidden="1"/>
    </xf>
    <xf numFmtId="0" fontId="6" fillId="12" borderId="40" xfId="0" applyFont="1" applyFill="1" applyBorder="1" applyAlignment="1" applyProtection="1">
      <alignment horizontal="center" vertical="center"/>
      <protection hidden="1"/>
    </xf>
    <xf numFmtId="0" fontId="20" fillId="0" borderId="14" xfId="0" applyFont="1" applyBorder="1" applyAlignment="1" applyProtection="1">
      <alignment horizontal="center" vertical="center"/>
      <protection hidden="1"/>
    </xf>
    <xf numFmtId="0" fontId="20" fillId="0" borderId="15" xfId="0" applyFont="1" applyBorder="1" applyAlignment="1" applyProtection="1">
      <alignment horizontal="center" vertical="center"/>
      <protection hidden="1"/>
    </xf>
    <xf numFmtId="0" fontId="20" fillId="0" borderId="40" xfId="0" applyFont="1" applyBorder="1" applyAlignment="1" applyProtection="1">
      <alignment horizontal="center" vertical="center"/>
      <protection hidden="1"/>
    </xf>
    <xf numFmtId="0" fontId="6" fillId="10" borderId="11" xfId="0" applyFont="1" applyFill="1" applyBorder="1" applyAlignment="1" applyProtection="1">
      <alignment horizontal="center" vertical="center"/>
      <protection hidden="1"/>
    </xf>
    <xf numFmtId="0" fontId="17" fillId="18" borderId="11" xfId="0" applyFont="1" applyFill="1" applyBorder="1" applyAlignment="1" applyProtection="1">
      <alignment horizontal="center" vertical="center"/>
      <protection hidden="1"/>
    </xf>
    <xf numFmtId="0" fontId="6" fillId="6" borderId="10" xfId="0" applyFont="1" applyFill="1" applyBorder="1" applyAlignment="1" applyProtection="1">
      <alignment horizontal="center" vertical="center"/>
      <protection hidden="1"/>
    </xf>
    <xf numFmtId="0" fontId="6" fillId="6" borderId="11" xfId="0" applyFont="1" applyFill="1" applyBorder="1" applyAlignment="1" applyProtection="1">
      <alignment horizontal="center" vertical="center"/>
      <protection hidden="1"/>
    </xf>
    <xf numFmtId="0" fontId="6" fillId="19" borderId="9" xfId="0" applyFont="1" applyFill="1" applyBorder="1" applyAlignment="1" applyProtection="1">
      <alignment horizontal="center" vertical="center"/>
      <protection hidden="1"/>
    </xf>
    <xf numFmtId="0" fontId="6" fillId="19" borderId="47" xfId="0" applyFont="1" applyFill="1" applyBorder="1" applyAlignment="1" applyProtection="1">
      <alignment horizontal="center" vertical="center"/>
      <protection hidden="1"/>
    </xf>
    <xf numFmtId="0" fontId="17" fillId="16" borderId="9" xfId="0" applyFont="1" applyFill="1" applyBorder="1" applyAlignment="1" applyProtection="1">
      <alignment horizontal="center" vertical="center"/>
      <protection hidden="1"/>
    </xf>
    <xf numFmtId="0" fontId="17" fillId="16" borderId="10" xfId="0" applyFont="1" applyFill="1" applyBorder="1" applyAlignment="1" applyProtection="1">
      <alignment horizontal="center" vertical="center"/>
      <protection hidden="1"/>
    </xf>
    <xf numFmtId="0" fontId="17" fillId="16" borderId="11" xfId="0" applyFont="1" applyFill="1" applyBorder="1" applyAlignment="1" applyProtection="1">
      <alignment horizontal="center" vertical="center"/>
      <protection hidden="1"/>
    </xf>
    <xf numFmtId="0" fontId="6" fillId="12" borderId="9" xfId="0" applyFont="1" applyFill="1" applyBorder="1" applyAlignment="1" applyProtection="1">
      <alignment horizontal="center"/>
      <protection hidden="1"/>
    </xf>
    <xf numFmtId="0" fontId="6" fillId="12" borderId="10" xfId="0" applyFont="1" applyFill="1" applyBorder="1" applyAlignment="1" applyProtection="1">
      <alignment horizontal="center"/>
      <protection hidden="1"/>
    </xf>
    <xf numFmtId="0" fontId="6" fillId="6" borderId="10" xfId="0" applyFont="1" applyFill="1" applyBorder="1" applyAlignment="1" applyProtection="1">
      <alignment horizontal="center"/>
      <protection hidden="1"/>
    </xf>
    <xf numFmtId="0" fontId="0" fillId="0" borderId="10" xfId="0" applyBorder="1" applyAlignment="1" applyProtection="1">
      <alignment horizontal="center"/>
      <protection hidden="1"/>
    </xf>
    <xf numFmtId="164" fontId="4" fillId="8" borderId="10" xfId="0" applyNumberFormat="1" applyFont="1" applyFill="1" applyBorder="1" applyAlignment="1" applyProtection="1">
      <alignment horizontal="center"/>
      <protection hidden="1"/>
    </xf>
    <xf numFmtId="0" fontId="6" fillId="19" borderId="10" xfId="0" applyFont="1" applyFill="1" applyBorder="1" applyAlignment="1" applyProtection="1">
      <alignment horizontal="center"/>
      <protection hidden="1"/>
    </xf>
    <xf numFmtId="0" fontId="0" fillId="0" borderId="47" xfId="0" applyBorder="1" applyAlignment="1" applyProtection="1">
      <alignment horizontal="center"/>
      <protection hidden="1"/>
    </xf>
    <xf numFmtId="0" fontId="17" fillId="16" borderId="18" xfId="0" applyFont="1" applyFill="1" applyBorder="1" applyAlignment="1" applyProtection="1">
      <alignment horizontal="center" vertical="center"/>
      <protection hidden="1"/>
    </xf>
    <xf numFmtId="0" fontId="17" fillId="16" borderId="19" xfId="0" applyFont="1" applyFill="1" applyBorder="1" applyAlignment="1" applyProtection="1">
      <alignment horizontal="center" vertical="center"/>
      <protection hidden="1"/>
    </xf>
    <xf numFmtId="0" fontId="17" fillId="16" borderId="29" xfId="0" applyFont="1" applyFill="1" applyBorder="1" applyAlignment="1" applyProtection="1">
      <alignment horizontal="center" vertical="center"/>
      <protection hidden="1"/>
    </xf>
    <xf numFmtId="0" fontId="6" fillId="19" borderId="18" xfId="0" applyFont="1" applyFill="1" applyBorder="1" applyAlignment="1" applyProtection="1">
      <alignment horizontal="center"/>
      <protection hidden="1"/>
    </xf>
    <xf numFmtId="0" fontId="6" fillId="19" borderId="19" xfId="0" applyFont="1" applyFill="1" applyBorder="1" applyAlignment="1" applyProtection="1">
      <alignment horizontal="center"/>
      <protection hidden="1"/>
    </xf>
    <xf numFmtId="0" fontId="6" fillId="19" borderId="29" xfId="0" applyFont="1" applyFill="1" applyBorder="1" applyAlignment="1" applyProtection="1">
      <alignment horizontal="center"/>
      <protection hidden="1"/>
    </xf>
    <xf numFmtId="164" fontId="6" fillId="12" borderId="9" xfId="0" applyNumberFormat="1" applyFont="1" applyFill="1" applyBorder="1" applyAlignment="1" applyProtection="1">
      <alignment horizontal="center"/>
      <protection hidden="1"/>
    </xf>
    <xf numFmtId="0" fontId="0" fillId="0" borderId="11" xfId="0" applyBorder="1" applyAlignment="1" applyProtection="1">
      <alignment horizontal="center"/>
      <protection hidden="1"/>
    </xf>
    <xf numFmtId="0" fontId="17" fillId="24" borderId="18" xfId="0" applyFont="1" applyFill="1" applyBorder="1" applyAlignment="1" applyProtection="1">
      <alignment horizontal="center" vertical="center"/>
      <protection hidden="1"/>
    </xf>
    <xf numFmtId="0" fontId="17" fillId="24" borderId="20" xfId="0" applyFont="1" applyFill="1" applyBorder="1" applyAlignment="1" applyProtection="1">
      <alignment horizontal="center" vertical="center"/>
      <protection hidden="1"/>
    </xf>
    <xf numFmtId="0" fontId="17" fillId="23" borderId="21" xfId="0" applyFont="1" applyFill="1" applyBorder="1" applyAlignment="1" applyProtection="1">
      <alignment horizontal="center" vertical="center"/>
      <protection hidden="1"/>
    </xf>
    <xf numFmtId="0" fontId="17" fillId="23" borderId="19" xfId="0" applyFont="1" applyFill="1" applyBorder="1" applyAlignment="1" applyProtection="1">
      <alignment horizontal="center" vertical="center"/>
      <protection hidden="1"/>
    </xf>
    <xf numFmtId="0" fontId="17" fillId="23" borderId="20" xfId="0" applyFont="1" applyFill="1" applyBorder="1" applyAlignment="1" applyProtection="1">
      <alignment horizontal="center" vertical="center"/>
      <protection hidden="1"/>
    </xf>
    <xf numFmtId="0" fontId="17" fillId="22" borderId="21" xfId="0" applyFont="1" applyFill="1" applyBorder="1" applyAlignment="1" applyProtection="1">
      <alignment horizontal="center" vertical="center"/>
      <protection hidden="1"/>
    </xf>
    <xf numFmtId="0" fontId="17" fillId="22" borderId="19" xfId="0" applyFont="1" applyFill="1" applyBorder="1" applyAlignment="1" applyProtection="1">
      <alignment horizontal="center" vertical="center"/>
      <protection hidden="1"/>
    </xf>
    <xf numFmtId="0" fontId="17" fillId="22" borderId="29" xfId="0" applyFont="1" applyFill="1" applyBorder="1" applyAlignment="1" applyProtection="1">
      <alignment horizontal="center" vertical="center"/>
      <protection hidden="1"/>
    </xf>
    <xf numFmtId="0" fontId="17" fillId="21" borderId="18" xfId="0" applyFont="1" applyFill="1" applyBorder="1" applyAlignment="1" applyProtection="1">
      <alignment horizontal="center" vertical="center"/>
      <protection hidden="1"/>
    </xf>
    <xf numFmtId="0" fontId="17" fillId="21" borderId="19" xfId="0" applyFont="1" applyFill="1" applyBorder="1" applyAlignment="1" applyProtection="1">
      <alignment horizontal="center" vertical="center"/>
      <protection hidden="1"/>
    </xf>
    <xf numFmtId="0" fontId="17" fillId="21" borderId="29" xfId="0" applyFont="1" applyFill="1" applyBorder="1" applyAlignment="1" applyProtection="1">
      <alignment horizontal="center" vertical="center"/>
      <protection hidden="1"/>
    </xf>
    <xf numFmtId="0" fontId="17" fillId="16" borderId="20" xfId="0" applyFont="1" applyFill="1" applyBorder="1" applyAlignment="1" applyProtection="1">
      <alignment horizontal="center" vertical="center"/>
      <protection hidden="1"/>
    </xf>
    <xf numFmtId="0" fontId="17" fillId="20" borderId="10" xfId="0" applyFont="1" applyFill="1" applyBorder="1" applyAlignment="1" applyProtection="1">
      <alignment horizontal="center" vertical="center"/>
      <protection hidden="1"/>
    </xf>
    <xf numFmtId="0" fontId="17" fillId="20" borderId="18" xfId="0" applyFont="1" applyFill="1" applyBorder="1" applyAlignment="1" applyProtection="1">
      <alignment horizontal="center" vertical="center"/>
      <protection hidden="1"/>
    </xf>
    <xf numFmtId="0" fontId="17" fillId="20" borderId="19" xfId="0" applyFont="1" applyFill="1" applyBorder="1" applyAlignment="1" applyProtection="1">
      <alignment horizontal="center" vertical="center"/>
      <protection hidden="1"/>
    </xf>
    <xf numFmtId="0" fontId="17" fillId="20" borderId="20" xfId="0" applyFont="1" applyFill="1" applyBorder="1" applyAlignment="1" applyProtection="1">
      <alignment horizontal="center" vertical="center"/>
      <protection hidden="1"/>
    </xf>
    <xf numFmtId="0" fontId="22" fillId="12" borderId="10" xfId="0" applyFont="1" applyFill="1" applyBorder="1" applyAlignment="1" applyProtection="1">
      <alignment horizontal="center" vertical="center"/>
      <protection hidden="1"/>
    </xf>
    <xf numFmtId="164" fontId="2" fillId="8" borderId="10" xfId="0" applyNumberFormat="1" applyFont="1" applyFill="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3" fillId="20" borderId="10" xfId="0" applyFont="1" applyFill="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0" fontId="22" fillId="3" borderId="9" xfId="0" applyFont="1" applyFill="1" applyBorder="1" applyAlignment="1" applyProtection="1">
      <alignment horizontal="center" vertical="center"/>
      <protection hidden="1"/>
    </xf>
    <xf numFmtId="0" fontId="22" fillId="3" borderId="10" xfId="0" applyFont="1" applyFill="1" applyBorder="1" applyAlignment="1" applyProtection="1">
      <alignment horizontal="center" vertical="center"/>
      <protection hidden="1"/>
    </xf>
    <xf numFmtId="0" fontId="22" fillId="3" borderId="11" xfId="0" applyFont="1" applyFill="1" applyBorder="1" applyAlignment="1" applyProtection="1">
      <alignment horizontal="center" vertical="center"/>
      <protection hidden="1"/>
    </xf>
    <xf numFmtId="0" fontId="21" fillId="0" borderId="22" xfId="0" applyFont="1" applyBorder="1" applyAlignment="1" applyProtection="1">
      <alignment horizontal="center" vertical="center"/>
      <protection hidden="1"/>
    </xf>
    <xf numFmtId="0" fontId="6" fillId="19" borderId="2" xfId="0" applyFont="1" applyFill="1" applyBorder="1" applyAlignment="1" applyProtection="1">
      <alignment horizontal="center"/>
      <protection hidden="1"/>
    </xf>
    <xf numFmtId="0" fontId="6" fillId="19" borderId="1" xfId="0" applyFont="1" applyFill="1" applyBorder="1" applyAlignment="1" applyProtection="1">
      <alignment horizontal="center"/>
      <protection hidden="1"/>
    </xf>
    <xf numFmtId="0" fontId="6" fillId="19" borderId="12" xfId="0" applyFont="1" applyFill="1" applyBorder="1" applyAlignment="1" applyProtection="1">
      <alignment horizontal="center"/>
      <protection hidden="1"/>
    </xf>
    <xf numFmtId="0" fontId="17" fillId="23" borderId="22" xfId="0" applyFont="1" applyFill="1" applyBorder="1" applyAlignment="1" applyProtection="1">
      <alignment horizontal="center" vertical="center"/>
      <protection hidden="1"/>
    </xf>
    <xf numFmtId="0" fontId="17" fillId="23" borderId="1" xfId="0" applyFont="1" applyFill="1" applyBorder="1" applyAlignment="1" applyProtection="1">
      <alignment horizontal="center" vertical="center"/>
      <protection hidden="1"/>
    </xf>
    <xf numFmtId="0" fontId="17" fillId="23" borderId="3" xfId="0" applyFont="1" applyFill="1" applyBorder="1" applyAlignment="1" applyProtection="1">
      <alignment horizontal="center" vertical="center"/>
      <protection hidden="1"/>
    </xf>
    <xf numFmtId="0" fontId="17" fillId="16" borderId="47" xfId="0" applyFont="1" applyFill="1" applyBorder="1" applyAlignment="1" applyProtection="1">
      <alignment horizontal="center" vertical="center"/>
      <protection hidden="1"/>
    </xf>
    <xf numFmtId="0" fontId="6" fillId="19" borderId="4" xfId="0" applyFont="1" applyFill="1" applyBorder="1" applyAlignment="1" applyProtection="1">
      <alignment horizontal="center"/>
      <protection hidden="1"/>
    </xf>
    <xf numFmtId="0" fontId="6" fillId="19" borderId="5" xfId="0" applyFont="1" applyFill="1" applyBorder="1" applyAlignment="1" applyProtection="1">
      <alignment horizontal="center"/>
      <protection hidden="1"/>
    </xf>
    <xf numFmtId="0" fontId="6" fillId="19" borderId="30" xfId="0" applyFont="1" applyFill="1" applyBorder="1" applyAlignment="1" applyProtection="1">
      <alignment horizontal="center"/>
      <protection hidden="1"/>
    </xf>
    <xf numFmtId="0" fontId="17" fillId="23" borderId="37" xfId="0" applyFont="1" applyFill="1" applyBorder="1" applyAlignment="1" applyProtection="1">
      <alignment horizontal="center" vertical="center"/>
      <protection hidden="1"/>
    </xf>
    <xf numFmtId="0" fontId="17" fillId="23" borderId="5" xfId="0" applyFont="1" applyFill="1" applyBorder="1" applyAlignment="1" applyProtection="1">
      <alignment horizontal="center" vertical="center"/>
      <protection hidden="1"/>
    </xf>
    <xf numFmtId="0" fontId="17" fillId="23" borderId="6"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Border="1" applyAlignment="1" applyProtection="1">
      <alignment vertical="center"/>
      <protection hidden="1"/>
    </xf>
    <xf numFmtId="0" fontId="0" fillId="0" borderId="0" xfId="0" applyFill="1" applyBorder="1" applyAlignment="1" applyProtection="1">
      <alignment horizontal="center" vertical="center"/>
      <protection hidden="1"/>
    </xf>
    <xf numFmtId="0" fontId="22" fillId="6" borderId="18" xfId="0" applyFont="1" applyFill="1" applyBorder="1" applyAlignment="1" applyProtection="1">
      <alignment horizontal="center" vertical="center"/>
      <protection hidden="1"/>
    </xf>
    <xf numFmtId="0" fontId="22" fillId="6" borderId="19" xfId="0" applyFont="1" applyFill="1" applyBorder="1" applyAlignment="1" applyProtection="1">
      <alignment horizontal="center" vertical="center"/>
      <protection hidden="1"/>
    </xf>
    <xf numFmtId="0" fontId="22" fillId="6" borderId="29" xfId="0" applyFont="1" applyFill="1" applyBorder="1" applyAlignment="1" applyProtection="1">
      <alignment horizontal="center" vertical="center"/>
      <protection hidden="1"/>
    </xf>
    <xf numFmtId="0" fontId="22" fillId="19" borderId="18" xfId="0" applyFont="1" applyFill="1" applyBorder="1" applyAlignment="1" applyProtection="1">
      <alignment horizontal="center" vertical="center"/>
      <protection hidden="1"/>
    </xf>
    <xf numFmtId="0" fontId="22" fillId="19" borderId="19" xfId="0" applyFont="1" applyFill="1" applyBorder="1" applyAlignment="1" applyProtection="1">
      <alignment horizontal="center" vertical="center"/>
      <protection hidden="1"/>
    </xf>
    <xf numFmtId="0" fontId="22" fillId="19" borderId="20" xfId="0" applyFont="1" applyFill="1" applyBorder="1" applyAlignment="1" applyProtection="1">
      <alignment horizontal="center" vertical="center"/>
      <protection hidden="1"/>
    </xf>
    <xf numFmtId="164" fontId="22" fillId="12" borderId="9" xfId="0" applyNumberFormat="1" applyFont="1" applyFill="1" applyBorder="1" applyAlignment="1" applyProtection="1">
      <alignment horizontal="center"/>
      <protection hidden="1"/>
    </xf>
    <xf numFmtId="0" fontId="22" fillId="12" borderId="10" xfId="0" applyFont="1" applyFill="1" applyBorder="1" applyAlignment="1" applyProtection="1">
      <alignment horizontal="center"/>
      <protection hidden="1"/>
    </xf>
    <xf numFmtId="0" fontId="22" fillId="6" borderId="10" xfId="0" applyFont="1" applyFill="1" applyBorder="1" applyAlignment="1" applyProtection="1">
      <alignment horizontal="center"/>
      <protection hidden="1"/>
    </xf>
    <xf numFmtId="0" fontId="21" fillId="0" borderId="10" xfId="0" applyFont="1" applyBorder="1" applyAlignment="1" applyProtection="1">
      <alignment horizontal="center"/>
      <protection hidden="1"/>
    </xf>
    <xf numFmtId="164" fontId="2" fillId="8" borderId="10" xfId="0" applyNumberFormat="1" applyFont="1" applyFill="1" applyBorder="1" applyAlignment="1" applyProtection="1">
      <alignment horizontal="center"/>
      <protection hidden="1"/>
    </xf>
    <xf numFmtId="0" fontId="21" fillId="0" borderId="47" xfId="0" applyFont="1" applyBorder="1" applyAlignment="1" applyProtection="1">
      <alignment horizontal="center"/>
      <protection hidden="1"/>
    </xf>
    <xf numFmtId="0" fontId="23" fillId="20" borderId="18" xfId="0" applyFont="1" applyFill="1" applyBorder="1" applyAlignment="1" applyProtection="1">
      <alignment horizontal="center" vertical="center"/>
      <protection hidden="1"/>
    </xf>
    <xf numFmtId="0" fontId="23" fillId="20" borderId="19" xfId="0" applyFont="1" applyFill="1" applyBorder="1" applyAlignment="1" applyProtection="1">
      <alignment horizontal="center" vertical="center"/>
      <protection hidden="1"/>
    </xf>
    <xf numFmtId="0" fontId="23" fillId="20" borderId="20" xfId="0" applyFont="1" applyFill="1" applyBorder="1" applyAlignment="1" applyProtection="1">
      <alignment horizontal="center" vertical="center"/>
      <protection hidden="1"/>
    </xf>
    <xf numFmtId="164" fontId="4" fillId="8" borderId="10" xfId="0" applyNumberFormat="1" applyFont="1" applyFill="1"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21" fillId="0" borderId="0" xfId="0" applyFont="1" applyProtection="1">
      <protection hidden="1"/>
    </xf>
    <xf numFmtId="0" fontId="22" fillId="0" borderId="40" xfId="0" applyFont="1" applyBorder="1" applyAlignment="1" applyProtection="1">
      <alignment horizontal="center" vertical="center"/>
      <protection hidden="1"/>
    </xf>
    <xf numFmtId="0" fontId="23" fillId="20" borderId="9" xfId="0" applyFont="1" applyFill="1" applyBorder="1" applyAlignment="1" applyProtection="1">
      <alignment horizontal="center" vertical="center"/>
      <protection hidden="1"/>
    </xf>
    <xf numFmtId="0" fontId="23" fillId="20" borderId="11" xfId="0" applyFont="1" applyFill="1" applyBorder="1" applyAlignment="1" applyProtection="1">
      <alignment horizontal="center" vertical="center"/>
      <protection hidden="1"/>
    </xf>
    <xf numFmtId="0" fontId="6" fillId="6" borderId="2" xfId="0" applyFont="1" applyFill="1" applyBorder="1" applyAlignment="1" applyProtection="1">
      <alignment horizontal="center" vertical="center"/>
      <protection hidden="1"/>
    </xf>
    <xf numFmtId="0" fontId="6" fillId="6" borderId="1"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protection hidden="1"/>
    </xf>
    <xf numFmtId="0" fontId="6" fillId="19" borderId="18" xfId="0" applyFont="1" applyFill="1" applyBorder="1" applyAlignment="1" applyProtection="1">
      <alignment horizontal="center" vertical="center"/>
      <protection hidden="1"/>
    </xf>
    <xf numFmtId="0" fontId="6" fillId="19" borderId="19" xfId="0" applyFont="1" applyFill="1" applyBorder="1" applyAlignment="1" applyProtection="1">
      <alignment horizontal="center" vertical="center"/>
      <protection hidden="1"/>
    </xf>
    <xf numFmtId="0" fontId="6" fillId="19" borderId="20" xfId="0" applyFont="1" applyFill="1" applyBorder="1" applyAlignment="1" applyProtection="1">
      <alignment horizontal="center" vertical="center"/>
      <protection hidden="1"/>
    </xf>
    <xf numFmtId="0" fontId="22" fillId="6" borderId="2" xfId="0" applyFont="1" applyFill="1" applyBorder="1" applyAlignment="1" applyProtection="1">
      <alignment horizontal="center" vertical="center"/>
      <protection hidden="1"/>
    </xf>
    <xf numFmtId="0" fontId="22" fillId="6" borderId="1" xfId="0" applyFont="1" applyFill="1" applyBorder="1" applyAlignment="1" applyProtection="1">
      <alignment horizontal="center" vertical="center"/>
      <protection hidden="1"/>
    </xf>
    <xf numFmtId="0" fontId="22" fillId="6" borderId="12" xfId="0" applyFont="1" applyFill="1" applyBorder="1" applyAlignment="1" applyProtection="1">
      <alignment horizontal="center" vertical="center"/>
      <protection hidden="1"/>
    </xf>
    <xf numFmtId="0" fontId="6" fillId="6" borderId="4" xfId="0" applyFont="1" applyFill="1" applyBorder="1" applyAlignment="1" applyProtection="1">
      <alignment horizontal="center" vertical="center"/>
      <protection hidden="1"/>
    </xf>
    <xf numFmtId="0" fontId="6" fillId="6" borderId="5" xfId="0" applyFont="1" applyFill="1" applyBorder="1" applyAlignment="1" applyProtection="1">
      <alignment horizontal="center" vertical="center"/>
      <protection hidden="1"/>
    </xf>
    <xf numFmtId="0" fontId="6" fillId="6" borderId="30" xfId="0" applyFont="1" applyFill="1" applyBorder="1" applyAlignment="1" applyProtection="1">
      <alignment horizontal="center" vertical="center"/>
      <protection hidden="1"/>
    </xf>
    <xf numFmtId="0" fontId="6" fillId="6" borderId="18" xfId="0" applyFont="1" applyFill="1" applyBorder="1" applyAlignment="1" applyProtection="1">
      <alignment horizontal="center" vertical="center"/>
      <protection hidden="1"/>
    </xf>
    <xf numFmtId="0" fontId="6" fillId="6" borderId="19" xfId="0"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6" fillId="6" borderId="3" xfId="0" applyFont="1" applyFill="1" applyBorder="1" applyAlignment="1" applyProtection="1">
      <alignment horizontal="center" vertical="center"/>
      <protection hidden="1"/>
    </xf>
    <xf numFmtId="2" fontId="5" fillId="0" borderId="6" xfId="0" applyNumberFormat="1" applyFont="1" applyBorder="1" applyAlignment="1" applyProtection="1">
      <alignment horizontal="center" vertical="center"/>
      <protection hidden="1"/>
    </xf>
    <xf numFmtId="2" fontId="5" fillId="0" borderId="20" xfId="0" applyNumberFormat="1" applyFont="1" applyBorder="1" applyAlignment="1" applyProtection="1">
      <alignment horizontal="center" vertical="center"/>
      <protection hidden="1"/>
    </xf>
    <xf numFmtId="2" fontId="5" fillId="0" borderId="3" xfId="0" applyNumberFormat="1" applyFont="1" applyBorder="1" applyAlignment="1" applyProtection="1">
      <alignment horizontal="center" vertical="center"/>
      <protection hidden="1"/>
    </xf>
    <xf numFmtId="0" fontId="6" fillId="6" borderId="6" xfId="0" applyFont="1" applyFill="1" applyBorder="1" applyAlignment="1" applyProtection="1">
      <alignment horizontal="center" vertical="center"/>
      <protection hidden="1"/>
    </xf>
    <xf numFmtId="164" fontId="0" fillId="0" borderId="0" xfId="0" applyNumberForma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164" fontId="4" fillId="0" borderId="0" xfId="0" applyNumberFormat="1"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2" fontId="0" fillId="0" borderId="0" xfId="0" applyNumberFormat="1" applyAlignment="1" applyProtection="1">
      <alignment horizontal="center" vertical="center"/>
      <protection hidden="1"/>
    </xf>
    <xf numFmtId="0" fontId="0" fillId="13" borderId="9" xfId="0" applyFill="1" applyBorder="1" applyAlignment="1" applyProtection="1">
      <alignment horizontal="center" vertical="center"/>
      <protection hidden="1"/>
    </xf>
    <xf numFmtId="0" fontId="0" fillId="13" borderId="39" xfId="0" applyFill="1" applyBorder="1" applyAlignment="1" applyProtection="1">
      <alignment horizontal="center" vertical="center"/>
      <protection hidden="1"/>
    </xf>
    <xf numFmtId="0" fontId="0" fillId="13" borderId="10" xfId="0" applyFill="1" applyBorder="1" applyAlignment="1" applyProtection="1">
      <alignment horizontal="center" vertical="center"/>
      <protection hidden="1"/>
    </xf>
    <xf numFmtId="0" fontId="0" fillId="13" borderId="11" xfId="0" applyFill="1" applyBorder="1" applyAlignment="1" applyProtection="1">
      <alignment horizontal="center" vertical="center"/>
      <protection hidden="1"/>
    </xf>
    <xf numFmtId="164" fontId="0" fillId="5" borderId="1" xfId="0" applyNumberFormat="1" applyFill="1" applyBorder="1" applyAlignment="1" applyProtection="1">
      <alignment horizontal="center" vertical="center"/>
      <protection hidden="1"/>
    </xf>
    <xf numFmtId="0" fontId="0" fillId="0" borderId="1" xfId="0" applyFont="1" applyFill="1" applyBorder="1" applyProtection="1">
      <protection hidden="1"/>
    </xf>
    <xf numFmtId="0" fontId="0" fillId="0" borderId="12" xfId="0" applyBorder="1" applyProtection="1">
      <protection hidden="1"/>
    </xf>
    <xf numFmtId="0" fontId="5" fillId="2" borderId="24"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 xfId="0" applyBorder="1" applyAlignment="1" applyProtection="1">
      <alignment horizontal="center" vertical="center" readingOrder="2"/>
      <protection hidden="1"/>
    </xf>
    <xf numFmtId="0" fontId="1" fillId="0" borderId="1"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1" xfId="0" applyFont="1" applyBorder="1" applyProtection="1">
      <protection hidden="1"/>
    </xf>
    <xf numFmtId="0" fontId="1" fillId="0" borderId="0" xfId="0" applyFont="1" applyProtection="1">
      <protection hidden="1"/>
    </xf>
    <xf numFmtId="0" fontId="1" fillId="0" borderId="24"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0" fillId="0" borderId="0" xfId="0" applyAlignment="1" applyProtection="1">
      <alignment readingOrder="2"/>
      <protection hidden="1"/>
    </xf>
    <xf numFmtId="0" fontId="11" fillId="0" borderId="0" xfId="0" applyFont="1" applyAlignment="1" applyProtection="1">
      <alignment readingOrder="2"/>
      <protection hidden="1"/>
    </xf>
    <xf numFmtId="0" fontId="0" fillId="11" borderId="26" xfId="0" applyFill="1" applyBorder="1" applyProtection="1">
      <protection hidden="1"/>
    </xf>
    <xf numFmtId="0" fontId="0" fillId="11" borderId="32" xfId="0" applyFill="1" applyBorder="1" applyProtection="1">
      <protection hidden="1"/>
    </xf>
    <xf numFmtId="0" fontId="0" fillId="17" borderId="26" xfId="0" applyFill="1" applyBorder="1" applyProtection="1">
      <protection hidden="1"/>
    </xf>
    <xf numFmtId="0" fontId="0" fillId="17" borderId="27" xfId="0" applyFill="1" applyBorder="1" applyProtection="1">
      <protection hidden="1"/>
    </xf>
    <xf numFmtId="0" fontId="0" fillId="17" borderId="28" xfId="0" applyFill="1" applyBorder="1" applyProtection="1">
      <protection hidden="1"/>
    </xf>
    <xf numFmtId="0" fontId="0" fillId="11" borderId="33" xfId="0" applyFill="1" applyBorder="1" applyProtection="1">
      <protection hidden="1"/>
    </xf>
    <xf numFmtId="0" fontId="0" fillId="17" borderId="32" xfId="0" applyFill="1" applyBorder="1" applyProtection="1">
      <protection hidden="1"/>
    </xf>
    <xf numFmtId="0" fontId="0" fillId="17" borderId="33" xfId="0" applyFill="1" applyBorder="1" applyProtection="1">
      <protection hidden="1"/>
    </xf>
    <xf numFmtId="0" fontId="2" fillId="17" borderId="0" xfId="0" applyFont="1" applyFill="1" applyBorder="1" applyAlignment="1" applyProtection="1">
      <alignment horizontal="center" vertical="center" wrapText="1"/>
      <protection hidden="1"/>
    </xf>
    <xf numFmtId="0" fontId="0" fillId="17" borderId="0" xfId="0" applyFill="1" applyBorder="1" applyProtection="1">
      <protection hidden="1"/>
    </xf>
    <xf numFmtId="164" fontId="2" fillId="6" borderId="44" xfId="0" applyNumberFormat="1" applyFont="1" applyFill="1" applyBorder="1" applyAlignment="1" applyProtection="1">
      <alignment horizontal="center" vertical="center"/>
      <protection hidden="1"/>
    </xf>
    <xf numFmtId="164" fontId="2" fillId="6" borderId="45" xfId="0" applyNumberFormat="1" applyFont="1" applyFill="1" applyBorder="1" applyAlignment="1" applyProtection="1">
      <alignment horizontal="center" vertical="center"/>
      <protection hidden="1"/>
    </xf>
    <xf numFmtId="164" fontId="2" fillId="6" borderId="46" xfId="0" applyNumberFormat="1" applyFont="1" applyFill="1" applyBorder="1" applyAlignment="1" applyProtection="1">
      <alignment horizontal="center" vertical="center"/>
      <protection hidden="1"/>
    </xf>
    <xf numFmtId="164" fontId="2" fillId="17" borderId="0" xfId="0" applyNumberFormat="1" applyFont="1" applyFill="1" applyBorder="1" applyAlignment="1" applyProtection="1">
      <alignment horizontal="center" vertical="center"/>
      <protection hidden="1"/>
    </xf>
    <xf numFmtId="0" fontId="2" fillId="12" borderId="18" xfId="0" applyFont="1" applyFill="1" applyBorder="1" applyAlignment="1" applyProtection="1">
      <alignment horizontal="center" vertical="center"/>
      <protection hidden="1"/>
    </xf>
    <xf numFmtId="0" fontId="2" fillId="12" borderId="19" xfId="0" applyFont="1" applyFill="1" applyBorder="1" applyAlignment="1" applyProtection="1">
      <alignment horizontal="center" vertical="center"/>
      <protection hidden="1"/>
    </xf>
    <xf numFmtId="0" fontId="2" fillId="12" borderId="20" xfId="0" applyFont="1" applyFill="1" applyBorder="1" applyAlignment="1" applyProtection="1">
      <alignment horizontal="center" vertical="center"/>
      <protection hidden="1"/>
    </xf>
    <xf numFmtId="164" fontId="4" fillId="0" borderId="4" xfId="0" applyNumberFormat="1" applyFont="1" applyBorder="1" applyAlignment="1" applyProtection="1">
      <alignment horizontal="center" vertical="center"/>
      <protection hidden="1"/>
    </xf>
    <xf numFmtId="164" fontId="4" fillId="0" borderId="5" xfId="0" applyNumberFormat="1" applyFont="1" applyBorder="1" applyAlignment="1" applyProtection="1">
      <alignment horizontal="center" vertical="center"/>
      <protection hidden="1"/>
    </xf>
    <xf numFmtId="164" fontId="4" fillId="0" borderId="6" xfId="0" applyNumberFormat="1" applyFont="1" applyBorder="1" applyAlignment="1" applyProtection="1">
      <alignment horizontal="center" vertical="center"/>
      <protection hidden="1"/>
    </xf>
    <xf numFmtId="0" fontId="0" fillId="17" borderId="34" xfId="0" applyFill="1" applyBorder="1" applyProtection="1">
      <protection hidden="1"/>
    </xf>
    <xf numFmtId="0" fontId="0" fillId="17" borderId="35" xfId="0" applyFill="1" applyBorder="1" applyProtection="1">
      <protection hidden="1"/>
    </xf>
    <xf numFmtId="0" fontId="0" fillId="17" borderId="36" xfId="0" applyFill="1" applyBorder="1" applyProtection="1">
      <protection hidden="1"/>
    </xf>
    <xf numFmtId="0" fontId="14" fillId="15" borderId="9" xfId="0" applyFont="1" applyFill="1" applyBorder="1" applyAlignment="1" applyProtection="1">
      <alignment horizontal="center" vertical="center"/>
      <protection hidden="1"/>
    </xf>
    <xf numFmtId="0" fontId="14" fillId="15" borderId="10" xfId="0" applyFont="1" applyFill="1" applyBorder="1" applyAlignment="1" applyProtection="1">
      <alignment horizontal="center" vertical="center"/>
      <protection hidden="1"/>
    </xf>
    <xf numFmtId="0" fontId="14" fillId="15" borderId="11" xfId="0" applyFont="1" applyFill="1" applyBorder="1" applyAlignment="1" applyProtection="1">
      <alignment horizontal="center" vertical="center"/>
      <protection hidden="1"/>
    </xf>
    <xf numFmtId="164" fontId="2" fillId="6" borderId="9" xfId="0" applyNumberFormat="1" applyFont="1" applyFill="1" applyBorder="1" applyAlignment="1" applyProtection="1">
      <alignment horizontal="center" vertical="center"/>
      <protection hidden="1"/>
    </xf>
    <xf numFmtId="164" fontId="2" fillId="6" borderId="10" xfId="0" applyNumberFormat="1" applyFont="1" applyFill="1" applyBorder="1" applyAlignment="1" applyProtection="1">
      <alignment horizontal="center" vertical="center"/>
      <protection hidden="1"/>
    </xf>
    <xf numFmtId="164" fontId="2" fillId="6" borderId="11" xfId="0" applyNumberFormat="1" applyFont="1" applyFill="1" applyBorder="1" applyAlignment="1" applyProtection="1">
      <alignment horizontal="center" vertical="center"/>
      <protection hidden="1"/>
    </xf>
    <xf numFmtId="0" fontId="21" fillId="11" borderId="0" xfId="0" applyFont="1" applyFill="1" applyBorder="1" applyProtection="1">
      <protection hidden="1"/>
    </xf>
    <xf numFmtId="0" fontId="2" fillId="12" borderId="9" xfId="0" applyFont="1" applyFill="1" applyBorder="1" applyAlignment="1" applyProtection="1">
      <alignment horizontal="center" vertical="center"/>
      <protection hidden="1"/>
    </xf>
    <xf numFmtId="0" fontId="2" fillId="12" borderId="10" xfId="0" applyFont="1" applyFill="1" applyBorder="1" applyAlignment="1" applyProtection="1">
      <alignment horizontal="center" vertical="center"/>
      <protection hidden="1"/>
    </xf>
    <xf numFmtId="0" fontId="2" fillId="12" borderId="11" xfId="0" applyFont="1" applyFill="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8" fillId="11" borderId="33" xfId="0" applyFont="1" applyFill="1" applyBorder="1" applyAlignment="1" applyProtection="1">
      <alignment horizontal="center" vertical="center"/>
      <protection hidden="1"/>
    </xf>
    <xf numFmtId="0" fontId="1" fillId="11" borderId="33" xfId="0" applyFont="1" applyFill="1" applyBorder="1" applyAlignment="1" applyProtection="1">
      <alignment horizontal="center" vertical="center"/>
      <protection hidden="1"/>
    </xf>
    <xf numFmtId="0" fontId="0" fillId="11" borderId="34" xfId="0" applyFill="1" applyBorder="1" applyProtection="1">
      <protection hidden="1"/>
    </xf>
    <xf numFmtId="0" fontId="0" fillId="11" borderId="35" xfId="0" applyFill="1" applyBorder="1" applyProtection="1">
      <protection hidden="1"/>
    </xf>
    <xf numFmtId="0" fontId="0" fillId="11" borderId="36" xfId="0" applyFill="1" applyBorder="1" applyProtection="1">
      <protection hidden="1"/>
    </xf>
    <xf numFmtId="0" fontId="16" fillId="0" borderId="18" xfId="0" applyFont="1" applyFill="1" applyBorder="1" applyAlignment="1" applyProtection="1">
      <alignment horizontal="center" vertical="center" shrinkToFit="1"/>
      <protection hidden="1"/>
    </xf>
    <xf numFmtId="0" fontId="16" fillId="0" borderId="21" xfId="0" applyFont="1" applyFill="1" applyBorder="1" applyAlignment="1" applyProtection="1">
      <alignment horizontal="center" vertical="center" shrinkToFit="1"/>
      <protection locked="0"/>
    </xf>
    <xf numFmtId="0" fontId="16" fillId="0" borderId="19" xfId="0" applyFont="1" applyFill="1" applyBorder="1" applyAlignment="1" applyProtection="1">
      <alignment horizontal="center" vertical="center" shrinkToFit="1"/>
      <protection locked="0"/>
    </xf>
    <xf numFmtId="0" fontId="16" fillId="0" borderId="20" xfId="0" applyFont="1" applyFill="1" applyBorder="1" applyAlignment="1" applyProtection="1">
      <alignment horizontal="center" vertical="center" shrinkToFit="1"/>
      <protection locked="0"/>
    </xf>
    <xf numFmtId="164" fontId="16" fillId="0" borderId="7" xfId="0" applyNumberFormat="1" applyFont="1" applyFill="1" applyBorder="1" applyAlignment="1" applyProtection="1">
      <alignment horizontal="center" vertical="center"/>
      <protection locked="0"/>
    </xf>
    <xf numFmtId="164" fontId="16" fillId="0" borderId="8" xfId="0" applyNumberFormat="1" applyFont="1" applyFill="1" applyBorder="1" applyAlignment="1" applyProtection="1">
      <alignment horizontal="center" vertical="center"/>
      <protection locked="0"/>
    </xf>
    <xf numFmtId="164" fontId="16" fillId="0" borderId="42" xfId="0" applyNumberFormat="1" applyFont="1" applyFill="1" applyBorder="1" applyAlignment="1" applyProtection="1">
      <alignment horizontal="center" vertical="center"/>
      <protection locked="0"/>
    </xf>
    <xf numFmtId="0" fontId="16" fillId="0" borderId="41" xfId="0" applyFont="1" applyFill="1" applyBorder="1" applyAlignment="1" applyProtection="1">
      <alignment horizontal="center" vertical="center"/>
      <protection hidden="1"/>
    </xf>
    <xf numFmtId="0" fontId="16" fillId="0" borderId="8" xfId="0" applyFont="1" applyFill="1" applyBorder="1" applyAlignment="1" applyProtection="1">
      <alignment horizontal="center" vertical="center"/>
      <protection hidden="1"/>
    </xf>
    <xf numFmtId="0" fontId="16" fillId="0" borderId="42" xfId="0" applyFont="1" applyFill="1" applyBorder="1" applyAlignment="1" applyProtection="1">
      <alignment horizontal="center" vertical="center"/>
      <protection hidden="1"/>
    </xf>
    <xf numFmtId="0" fontId="16" fillId="0" borderId="2" xfId="0" applyFont="1" applyFill="1" applyBorder="1" applyAlignment="1" applyProtection="1">
      <alignment horizontal="center" vertical="center" shrinkToFit="1"/>
      <protection hidden="1"/>
    </xf>
    <xf numFmtId="0" fontId="16" fillId="0" borderId="41"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164" fontId="16" fillId="0" borderId="2" xfId="0" applyNumberFormat="1" applyFont="1" applyFill="1" applyBorder="1" applyAlignment="1" applyProtection="1">
      <alignment horizontal="center" vertical="center"/>
      <protection locked="0"/>
    </xf>
    <xf numFmtId="164" fontId="16" fillId="0" borderId="1" xfId="0" applyNumberFormat="1" applyFont="1" applyFill="1" applyBorder="1" applyAlignment="1" applyProtection="1">
      <alignment horizontal="center" vertical="center"/>
      <protection locked="0"/>
    </xf>
    <xf numFmtId="164" fontId="16" fillId="0" borderId="3" xfId="0" applyNumberFormat="1"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shrinkToFit="1"/>
      <protection hidden="1"/>
    </xf>
    <xf numFmtId="0" fontId="16" fillId="0" borderId="48" xfId="0" applyFont="1" applyFill="1" applyBorder="1" applyAlignment="1" applyProtection="1">
      <alignment horizontal="center" vertical="center" shrinkToFit="1"/>
      <protection locked="0"/>
    </xf>
    <xf numFmtId="0" fontId="16" fillId="0" borderId="45"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164" fontId="16" fillId="0" borderId="4" xfId="0" applyNumberFormat="1" applyFont="1" applyFill="1" applyBorder="1" applyAlignment="1" applyProtection="1">
      <alignment horizontal="center" vertical="center"/>
      <protection locked="0"/>
    </xf>
    <xf numFmtId="164" fontId="16" fillId="0" borderId="5" xfId="0" applyNumberFormat="1" applyFont="1" applyFill="1" applyBorder="1" applyAlignment="1" applyProtection="1">
      <alignment horizontal="center" vertical="center"/>
      <protection locked="0"/>
    </xf>
    <xf numFmtId="164" fontId="16" fillId="0" borderId="6" xfId="0" applyNumberFormat="1" applyFont="1" applyFill="1" applyBorder="1" applyAlignment="1" applyProtection="1">
      <alignment horizontal="center" vertical="center"/>
      <protection locked="0"/>
    </xf>
    <xf numFmtId="0" fontId="16" fillId="0" borderId="48" xfId="0" applyFont="1" applyFill="1" applyBorder="1" applyAlignment="1" applyProtection="1">
      <alignment horizontal="center" vertical="center"/>
      <protection hidden="1"/>
    </xf>
    <xf numFmtId="0" fontId="16" fillId="0" borderId="45" xfId="0" applyFont="1" applyFill="1" applyBorder="1" applyAlignment="1" applyProtection="1">
      <alignment horizontal="center" vertical="center"/>
      <protection hidden="1"/>
    </xf>
    <xf numFmtId="0" fontId="16" fillId="0" borderId="46" xfId="0" applyFont="1" applyFill="1" applyBorder="1" applyAlignment="1" applyProtection="1">
      <alignment horizontal="center" vertical="center"/>
      <protection hidden="1"/>
    </xf>
    <xf numFmtId="0" fontId="38" fillId="11" borderId="0" xfId="0" applyFont="1" applyFill="1" applyAlignment="1" applyProtection="1">
      <alignment horizontal="right"/>
      <protection hidden="1"/>
    </xf>
    <xf numFmtId="0" fontId="38" fillId="13" borderId="32" xfId="0" applyFont="1" applyFill="1" applyBorder="1" applyAlignment="1" applyProtection="1">
      <alignment horizontal="right" vertical="center" wrapText="1" readingOrder="2"/>
      <protection hidden="1"/>
    </xf>
    <xf numFmtId="0" fontId="38" fillId="13" borderId="0" xfId="0" applyFont="1" applyFill="1" applyBorder="1" applyAlignment="1" applyProtection="1">
      <alignment horizontal="right" vertical="center" wrapText="1" readingOrder="2"/>
      <protection hidden="1"/>
    </xf>
    <xf numFmtId="0" fontId="38" fillId="13" borderId="33" xfId="0" applyFont="1" applyFill="1" applyBorder="1" applyAlignment="1" applyProtection="1">
      <alignment horizontal="right" vertical="center" wrapText="1" readingOrder="2"/>
      <protection hidden="1"/>
    </xf>
    <xf numFmtId="0" fontId="38" fillId="13" borderId="34" xfId="0" applyFont="1" applyFill="1" applyBorder="1" applyAlignment="1" applyProtection="1">
      <alignment horizontal="right" vertical="center" wrapText="1" readingOrder="2"/>
      <protection hidden="1"/>
    </xf>
    <xf numFmtId="0" fontId="38" fillId="13" borderId="35" xfId="0" applyFont="1" applyFill="1" applyBorder="1" applyAlignment="1" applyProtection="1">
      <alignment horizontal="right" vertical="center" wrapText="1" readingOrder="2"/>
      <protection hidden="1"/>
    </xf>
    <xf numFmtId="0" fontId="38" fillId="13" borderId="36" xfId="0" applyFont="1" applyFill="1" applyBorder="1" applyAlignment="1" applyProtection="1">
      <alignment horizontal="right" vertical="center" wrapText="1" readingOrder="2"/>
      <protection hidden="1"/>
    </xf>
    <xf numFmtId="0" fontId="29" fillId="11" borderId="0" xfId="0" applyFont="1" applyFill="1" applyAlignment="1" applyProtection="1">
      <alignment horizontal="center" vertical="center"/>
      <protection hidden="1"/>
    </xf>
    <xf numFmtId="0" fontId="43" fillId="11" borderId="0" xfId="0" applyFont="1" applyFill="1" applyAlignment="1" applyProtection="1">
      <alignment horizontal="center"/>
      <protection hidden="1"/>
    </xf>
    <xf numFmtId="0" fontId="41" fillId="13" borderId="26" xfId="0" applyFont="1" applyFill="1" applyBorder="1" applyAlignment="1" applyProtection="1">
      <alignment horizontal="right" vertical="center" wrapText="1" readingOrder="2"/>
      <protection hidden="1"/>
    </xf>
    <xf numFmtId="0" fontId="38" fillId="13" borderId="27" xfId="0" applyFont="1" applyFill="1" applyBorder="1" applyAlignment="1" applyProtection="1">
      <alignment horizontal="right" vertical="center" wrapText="1" readingOrder="2"/>
      <protection hidden="1"/>
    </xf>
    <xf numFmtId="0" fontId="38" fillId="13" borderId="28" xfId="0" applyFont="1" applyFill="1" applyBorder="1" applyAlignment="1" applyProtection="1">
      <alignment horizontal="right" vertical="center" wrapText="1" readingOrder="2"/>
      <protection hidden="1"/>
    </xf>
    <xf numFmtId="0" fontId="13" fillId="11" borderId="0" xfId="0" applyFont="1" applyFill="1" applyBorder="1" applyAlignment="1" applyProtection="1">
      <alignment horizontal="center" vertical="center"/>
      <protection hidden="1"/>
    </xf>
    <xf numFmtId="0" fontId="15" fillId="11" borderId="35" xfId="0" applyFont="1" applyFill="1" applyBorder="1" applyAlignment="1" applyProtection="1">
      <alignment horizontal="center" vertical="center"/>
      <protection hidden="1"/>
    </xf>
    <xf numFmtId="0" fontId="39" fillId="11" borderId="0" xfId="0" applyFont="1" applyFill="1" applyAlignment="1" applyProtection="1">
      <alignment horizontal="center"/>
      <protection hidden="1"/>
    </xf>
    <xf numFmtId="0" fontId="31" fillId="11" borderId="0" xfId="0" applyFont="1" applyFill="1" applyAlignment="1" applyProtection="1">
      <alignment horizontal="center" vertical="center"/>
      <protection hidden="1"/>
    </xf>
    <xf numFmtId="0" fontId="12" fillId="7" borderId="21" xfId="0" applyFont="1" applyFill="1" applyBorder="1" applyAlignment="1" applyProtection="1">
      <alignment horizontal="center" vertical="center"/>
      <protection hidden="1"/>
    </xf>
    <xf numFmtId="0" fontId="12" fillId="7" borderId="19" xfId="0" applyFont="1" applyFill="1" applyBorder="1" applyAlignment="1" applyProtection="1">
      <alignment horizontal="center" vertical="center"/>
      <protection hidden="1"/>
    </xf>
    <xf numFmtId="0" fontId="12" fillId="7" borderId="20" xfId="0" applyFont="1" applyFill="1" applyBorder="1" applyAlignment="1" applyProtection="1">
      <alignment horizontal="center" vertical="center"/>
      <protection hidden="1"/>
    </xf>
    <xf numFmtId="0" fontId="12" fillId="25" borderId="18" xfId="0" applyFont="1" applyFill="1" applyBorder="1" applyAlignment="1" applyProtection="1">
      <alignment horizontal="center" vertical="center"/>
      <protection hidden="1"/>
    </xf>
    <xf numFmtId="0" fontId="12" fillId="25" borderId="19" xfId="0" applyFont="1" applyFill="1" applyBorder="1" applyAlignment="1" applyProtection="1">
      <alignment horizontal="center" vertical="center"/>
      <protection hidden="1"/>
    </xf>
    <xf numFmtId="0" fontId="12" fillId="25" borderId="20" xfId="0" applyFont="1" applyFill="1" applyBorder="1" applyAlignment="1" applyProtection="1">
      <alignment horizontal="center" vertical="center"/>
      <protection hidden="1"/>
    </xf>
    <xf numFmtId="0" fontId="12" fillId="7" borderId="18" xfId="0" applyFont="1" applyFill="1" applyBorder="1" applyAlignment="1" applyProtection="1">
      <alignment horizontal="center" vertical="center"/>
      <protection hidden="1"/>
    </xf>
    <xf numFmtId="0" fontId="12" fillId="2" borderId="18" xfId="0" applyFont="1" applyFill="1" applyBorder="1" applyAlignment="1" applyProtection="1">
      <alignment horizontal="center" vertical="center"/>
      <protection hidden="1"/>
    </xf>
    <xf numFmtId="0" fontId="12" fillId="2" borderId="19"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4" fillId="15" borderId="44" xfId="0" applyFont="1" applyFill="1" applyBorder="1" applyAlignment="1" applyProtection="1">
      <alignment horizontal="center" vertical="center" shrinkToFit="1"/>
      <protection hidden="1"/>
    </xf>
    <xf numFmtId="0" fontId="14" fillId="15" borderId="5" xfId="0" applyFont="1" applyFill="1" applyBorder="1" applyAlignment="1" applyProtection="1">
      <alignment horizontal="center" vertical="center" shrinkToFit="1"/>
      <protection hidden="1"/>
    </xf>
    <xf numFmtId="0" fontId="4" fillId="7" borderId="18" xfId="0" applyFont="1" applyFill="1" applyBorder="1" applyAlignment="1" applyProtection="1">
      <alignment horizontal="center" vertical="center"/>
      <protection hidden="1"/>
    </xf>
    <xf numFmtId="0" fontId="4" fillId="7" borderId="19" xfId="0" applyFont="1" applyFill="1" applyBorder="1" applyAlignment="1" applyProtection="1">
      <alignment horizontal="center" vertical="center"/>
      <protection hidden="1"/>
    </xf>
    <xf numFmtId="0" fontId="4" fillId="7" borderId="29" xfId="0" applyFont="1" applyFill="1" applyBorder="1" applyAlignment="1" applyProtection="1">
      <alignment horizontal="center" vertical="center"/>
      <protection hidden="1"/>
    </xf>
    <xf numFmtId="0" fontId="4" fillId="7" borderId="20" xfId="0" applyFont="1" applyFill="1" applyBorder="1" applyAlignment="1" applyProtection="1">
      <alignment horizontal="center" vertical="center"/>
      <protection hidden="1"/>
    </xf>
    <xf numFmtId="0" fontId="4" fillId="7" borderId="25" xfId="0" applyFont="1" applyFill="1" applyBorder="1" applyAlignment="1" applyProtection="1">
      <alignment horizontal="center" vertical="center"/>
      <protection hidden="1"/>
    </xf>
    <xf numFmtId="0" fontId="4" fillId="7" borderId="38" xfId="0" applyFont="1" applyFill="1" applyBorder="1" applyAlignment="1" applyProtection="1">
      <alignment horizontal="center" vertical="center"/>
      <protection hidden="1"/>
    </xf>
    <xf numFmtId="0" fontId="4" fillId="7" borderId="43" xfId="0" applyFont="1" applyFill="1" applyBorder="1" applyAlignment="1" applyProtection="1">
      <alignment horizontal="center" vertical="center"/>
      <protection hidden="1"/>
    </xf>
    <xf numFmtId="0" fontId="7" fillId="11" borderId="0" xfId="1" applyFont="1" applyFill="1" applyAlignment="1" applyProtection="1">
      <alignment horizontal="center" vertical="center"/>
      <protection hidden="1"/>
    </xf>
    <xf numFmtId="0" fontId="30" fillId="11" borderId="0" xfId="1" applyFont="1" applyFill="1" applyAlignment="1" applyProtection="1">
      <alignment horizontal="center" vertical="center"/>
      <protection hidden="1"/>
    </xf>
    <xf numFmtId="0" fontId="38" fillId="13" borderId="32" xfId="0" applyFont="1" applyFill="1" applyBorder="1" applyAlignment="1" applyProtection="1">
      <alignment vertical="center" wrapText="1" readingOrder="2"/>
      <protection hidden="1"/>
    </xf>
    <xf numFmtId="0" fontId="38" fillId="13" borderId="0" xfId="0" applyFont="1" applyFill="1" applyBorder="1" applyAlignment="1" applyProtection="1">
      <alignment vertical="center" wrapText="1" readingOrder="2"/>
      <protection hidden="1"/>
    </xf>
    <xf numFmtId="0" fontId="38" fillId="13" borderId="33" xfId="0" applyFont="1" applyFill="1" applyBorder="1" applyAlignment="1" applyProtection="1">
      <alignment vertical="center" wrapText="1" readingOrder="2"/>
      <protection hidden="1"/>
    </xf>
    <xf numFmtId="0" fontId="4" fillId="10" borderId="18" xfId="0" applyFont="1" applyFill="1" applyBorder="1" applyAlignment="1" applyProtection="1">
      <alignment horizontal="center" vertical="center" textRotation="90"/>
      <protection hidden="1"/>
    </xf>
    <xf numFmtId="0" fontId="4" fillId="10" borderId="56" xfId="0" applyFont="1" applyFill="1" applyBorder="1" applyAlignment="1" applyProtection="1">
      <alignment horizontal="center" vertical="center" textRotation="90"/>
      <protection hidden="1"/>
    </xf>
    <xf numFmtId="0" fontId="12" fillId="10" borderId="21" xfId="0" applyFont="1" applyFill="1" applyBorder="1" applyAlignment="1" applyProtection="1">
      <alignment horizontal="center" vertical="center"/>
      <protection hidden="1"/>
    </xf>
    <xf numFmtId="0" fontId="12" fillId="10" borderId="19" xfId="0" applyFont="1" applyFill="1" applyBorder="1" applyAlignment="1" applyProtection="1">
      <alignment horizontal="center" vertical="center"/>
      <protection hidden="1"/>
    </xf>
    <xf numFmtId="0" fontId="12" fillId="10" borderId="20" xfId="0" applyFont="1" applyFill="1" applyBorder="1" applyAlignment="1" applyProtection="1">
      <alignment horizontal="center" vertical="center"/>
      <protection hidden="1"/>
    </xf>
    <xf numFmtId="0" fontId="12" fillId="10" borderId="18" xfId="0" applyFont="1" applyFill="1" applyBorder="1" applyAlignment="1" applyProtection="1">
      <alignment horizontal="center" vertical="center"/>
      <protection hidden="1"/>
    </xf>
    <xf numFmtId="0" fontId="35" fillId="11" borderId="0" xfId="1" applyFont="1" applyFill="1" applyAlignment="1" applyProtection="1">
      <alignment horizontal="center" vertical="center"/>
      <protection hidden="1"/>
    </xf>
    <xf numFmtId="0" fontId="1" fillId="26" borderId="23" xfId="0" applyFont="1" applyFill="1" applyBorder="1" applyAlignment="1" applyProtection="1">
      <alignment horizontal="right" vertical="center" wrapText="1" readingOrder="2"/>
      <protection hidden="1"/>
    </xf>
    <xf numFmtId="0" fontId="1" fillId="26" borderId="51" xfId="0" applyFont="1" applyFill="1" applyBorder="1" applyAlignment="1" applyProtection="1">
      <alignment horizontal="right" vertical="center" wrapText="1" readingOrder="2"/>
      <protection hidden="1"/>
    </xf>
    <xf numFmtId="0" fontId="1" fillId="26" borderId="53" xfId="0" applyFont="1" applyFill="1" applyBorder="1" applyAlignment="1" applyProtection="1">
      <alignment horizontal="right" vertical="center" wrapText="1" readingOrder="2"/>
      <protection hidden="1"/>
    </xf>
    <xf numFmtId="0" fontId="1" fillId="26" borderId="41" xfId="0" applyFont="1" applyFill="1" applyBorder="1" applyAlignment="1" applyProtection="1">
      <alignment horizontal="right" vertical="center" wrapText="1" readingOrder="2"/>
      <protection hidden="1"/>
    </xf>
    <xf numFmtId="0" fontId="24" fillId="11" borderId="0" xfId="1" applyFont="1" applyFill="1" applyAlignment="1" applyProtection="1">
      <alignment horizontal="center" vertical="center"/>
      <protection hidden="1"/>
    </xf>
    <xf numFmtId="0" fontId="33" fillId="11" borderId="0" xfId="0" applyFont="1" applyFill="1" applyAlignment="1" applyProtection="1">
      <alignment horizontal="center" vertical="center"/>
      <protection hidden="1"/>
    </xf>
    <xf numFmtId="0" fontId="25" fillId="11" borderId="0" xfId="0" applyFont="1" applyFill="1" applyAlignment="1" applyProtection="1">
      <alignment horizontal="center" vertical="center"/>
      <protection hidden="1"/>
    </xf>
    <xf numFmtId="0" fontId="36" fillId="11" borderId="35" xfId="0" applyFont="1" applyFill="1" applyBorder="1" applyAlignment="1" applyProtection="1">
      <alignment horizontal="center" vertical="center"/>
      <protection hidden="1"/>
    </xf>
    <xf numFmtId="0" fontId="42" fillId="11" borderId="0" xfId="0" applyFont="1" applyFill="1" applyAlignment="1" applyProtection="1">
      <alignment horizontal="center" vertical="center"/>
      <protection hidden="1"/>
    </xf>
    <xf numFmtId="0" fontId="34" fillId="11" borderId="0" xfId="0" applyFont="1" applyFill="1" applyAlignment="1" applyProtection="1">
      <alignment horizontal="center" vertical="center"/>
      <protection hidden="1"/>
    </xf>
    <xf numFmtId="0" fontId="0" fillId="6" borderId="13"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14" xfId="0"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22" fillId="5" borderId="0" xfId="0" applyFont="1" applyFill="1" applyAlignment="1" applyProtection="1">
      <alignment horizontal="center"/>
      <protection hidden="1"/>
    </xf>
    <xf numFmtId="0" fontId="22" fillId="5" borderId="33" xfId="0" applyFont="1" applyFill="1" applyBorder="1" applyAlignment="1" applyProtection="1">
      <alignment horizontal="center"/>
      <protection hidden="1"/>
    </xf>
    <xf numFmtId="0" fontId="22" fillId="5" borderId="0" xfId="0" applyFont="1" applyFill="1" applyAlignment="1" applyProtection="1">
      <alignment horizontal="center" vertical="center"/>
      <protection hidden="1"/>
    </xf>
    <xf numFmtId="0" fontId="22" fillId="5" borderId="33" xfId="0" applyFont="1" applyFill="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0" fontId="21" fillId="0" borderId="14" xfId="0" applyFont="1" applyBorder="1" applyAlignment="1" applyProtection="1">
      <alignment horizontal="center" vertical="center"/>
      <protection hidden="1"/>
    </xf>
    <xf numFmtId="0" fontId="21" fillId="0" borderId="15" xfId="0" applyFont="1"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5" fillId="0" borderId="4"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5" fillId="0" borderId="18" xfId="0" applyFont="1" applyBorder="1" applyAlignment="1" applyProtection="1">
      <alignment horizontal="center"/>
      <protection hidden="1"/>
    </xf>
    <xf numFmtId="0" fontId="5" fillId="0" borderId="19" xfId="0"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16" fillId="17" borderId="23" xfId="0" applyFont="1" applyFill="1" applyBorder="1" applyAlignment="1" applyProtection="1">
      <alignment horizontal="center" vertical="center" wrapText="1" shrinkToFit="1"/>
      <protection hidden="1"/>
    </xf>
    <xf numFmtId="0" fontId="16" fillId="17" borderId="50" xfId="0" applyFont="1" applyFill="1" applyBorder="1" applyAlignment="1" applyProtection="1">
      <alignment horizontal="center" vertical="center" wrapText="1" shrinkToFit="1"/>
      <protection hidden="1"/>
    </xf>
    <xf numFmtId="0" fontId="16" fillId="17" borderId="51" xfId="0" applyFont="1" applyFill="1" applyBorder="1" applyAlignment="1" applyProtection="1">
      <alignment horizontal="center" vertical="center" wrapText="1" shrinkToFit="1"/>
      <protection hidden="1"/>
    </xf>
    <xf numFmtId="0" fontId="16" fillId="17" borderId="52" xfId="0" applyFont="1" applyFill="1" applyBorder="1" applyAlignment="1" applyProtection="1">
      <alignment horizontal="center" vertical="center" wrapText="1" shrinkToFit="1"/>
      <protection hidden="1"/>
    </xf>
    <xf numFmtId="0" fontId="16" fillId="17" borderId="0" xfId="0" applyFont="1" applyFill="1" applyBorder="1" applyAlignment="1" applyProtection="1">
      <alignment horizontal="center" vertical="center" wrapText="1" shrinkToFit="1"/>
      <protection hidden="1"/>
    </xf>
    <xf numFmtId="0" fontId="16" fillId="17" borderId="49" xfId="0" applyFont="1" applyFill="1" applyBorder="1" applyAlignment="1" applyProtection="1">
      <alignment horizontal="center" vertical="center" wrapText="1" shrinkToFit="1"/>
      <protection hidden="1"/>
    </xf>
    <xf numFmtId="0" fontId="16" fillId="17" borderId="53" xfId="0" applyFont="1" applyFill="1" applyBorder="1" applyAlignment="1" applyProtection="1">
      <alignment horizontal="center" vertical="center" wrapText="1" shrinkToFit="1"/>
      <protection hidden="1"/>
    </xf>
    <xf numFmtId="0" fontId="16" fillId="17" borderId="54" xfId="0" applyFont="1" applyFill="1" applyBorder="1" applyAlignment="1" applyProtection="1">
      <alignment horizontal="center" vertical="center" wrapText="1" shrinkToFit="1"/>
      <protection hidden="1"/>
    </xf>
    <xf numFmtId="0" fontId="16" fillId="17" borderId="41" xfId="0" applyFont="1" applyFill="1" applyBorder="1" applyAlignment="1" applyProtection="1">
      <alignment horizontal="center" vertical="center" wrapText="1" shrinkToFit="1"/>
      <protection hidden="1"/>
    </xf>
    <xf numFmtId="0" fontId="2" fillId="11" borderId="0" xfId="0" applyFont="1" applyFill="1" applyBorder="1" applyAlignment="1" applyProtection="1">
      <alignment horizontal="center" vertical="center"/>
      <protection hidden="1"/>
    </xf>
    <xf numFmtId="0" fontId="2" fillId="11" borderId="33" xfId="0" applyFont="1" applyFill="1" applyBorder="1" applyAlignment="1" applyProtection="1">
      <alignment horizontal="center" vertical="center"/>
      <protection hidden="1"/>
    </xf>
    <xf numFmtId="0" fontId="4" fillId="11" borderId="27" xfId="0" applyFont="1" applyFill="1" applyBorder="1" applyAlignment="1" applyProtection="1">
      <alignment horizontal="center"/>
      <protection hidden="1"/>
    </xf>
    <xf numFmtId="0" fontId="4" fillId="11" borderId="28" xfId="0" applyFont="1" applyFill="1" applyBorder="1" applyAlignment="1" applyProtection="1">
      <alignment horizontal="center"/>
      <protection hidden="1"/>
    </xf>
    <xf numFmtId="0" fontId="2" fillId="9" borderId="26" xfId="0" applyFont="1" applyFill="1" applyBorder="1" applyAlignment="1" applyProtection="1">
      <alignment horizontal="center" vertical="center" wrapText="1"/>
      <protection hidden="1"/>
    </xf>
    <xf numFmtId="0" fontId="2" fillId="9" borderId="27" xfId="0" applyFont="1" applyFill="1" applyBorder="1" applyAlignment="1" applyProtection="1">
      <alignment horizontal="center" vertical="center" wrapText="1"/>
      <protection hidden="1"/>
    </xf>
    <xf numFmtId="0" fontId="2" fillId="9" borderId="28" xfId="0" applyFont="1" applyFill="1" applyBorder="1" applyAlignment="1" applyProtection="1">
      <alignment horizontal="center" vertical="center" wrapText="1"/>
      <protection hidden="1"/>
    </xf>
    <xf numFmtId="0" fontId="2" fillId="9" borderId="32" xfId="0" applyFont="1" applyFill="1" applyBorder="1" applyAlignment="1" applyProtection="1">
      <alignment horizontal="center" vertical="center" wrapText="1"/>
      <protection hidden="1"/>
    </xf>
    <xf numFmtId="0" fontId="2" fillId="9" borderId="0" xfId="0" applyFont="1" applyFill="1" applyBorder="1" applyAlignment="1" applyProtection="1">
      <alignment horizontal="center" vertical="center" wrapText="1"/>
      <protection hidden="1"/>
    </xf>
    <xf numFmtId="0" fontId="2" fillId="9" borderId="33" xfId="0" applyFont="1" applyFill="1" applyBorder="1" applyAlignment="1" applyProtection="1">
      <alignment horizontal="center" vertical="center" wrapText="1"/>
      <protection hidden="1"/>
    </xf>
    <xf numFmtId="0" fontId="2" fillId="9" borderId="34" xfId="0" applyFont="1" applyFill="1" applyBorder="1" applyAlignment="1" applyProtection="1">
      <alignment horizontal="center" vertical="center" wrapText="1"/>
      <protection hidden="1"/>
    </xf>
    <xf numFmtId="0" fontId="2" fillId="9" borderId="35" xfId="0" applyFont="1" applyFill="1" applyBorder="1" applyAlignment="1" applyProtection="1">
      <alignment horizontal="center" vertical="center" wrapText="1"/>
      <protection hidden="1"/>
    </xf>
    <xf numFmtId="0" fontId="2" fillId="9" borderId="36" xfId="0" applyFont="1" applyFill="1" applyBorder="1" applyAlignment="1" applyProtection="1">
      <alignment horizontal="center" vertical="center" wrapText="1"/>
      <protection hidden="1"/>
    </xf>
    <xf numFmtId="0" fontId="2" fillId="9" borderId="26" xfId="0" applyFont="1" applyFill="1" applyBorder="1" applyAlignment="1" applyProtection="1">
      <alignment horizontal="center" vertical="center" wrapText="1" readingOrder="2"/>
      <protection hidden="1"/>
    </xf>
    <xf numFmtId="0" fontId="2" fillId="9" borderId="27" xfId="0" applyFont="1" applyFill="1" applyBorder="1" applyAlignment="1" applyProtection="1">
      <alignment horizontal="center" vertical="center" wrapText="1" readingOrder="2"/>
      <protection hidden="1"/>
    </xf>
    <xf numFmtId="0" fontId="2" fillId="9" borderId="28" xfId="0" applyFont="1" applyFill="1" applyBorder="1" applyAlignment="1" applyProtection="1">
      <alignment horizontal="center" vertical="center" wrapText="1" readingOrder="2"/>
      <protection hidden="1"/>
    </xf>
    <xf numFmtId="0" fontId="2" fillId="9" borderId="32" xfId="0" applyFont="1" applyFill="1" applyBorder="1" applyAlignment="1" applyProtection="1">
      <alignment horizontal="center" vertical="center" wrapText="1" readingOrder="2"/>
      <protection hidden="1"/>
    </xf>
    <xf numFmtId="0" fontId="2" fillId="9" borderId="0" xfId="0" applyFont="1" applyFill="1" applyBorder="1" applyAlignment="1" applyProtection="1">
      <alignment horizontal="center" vertical="center" wrapText="1" readingOrder="2"/>
      <protection hidden="1"/>
    </xf>
    <xf numFmtId="0" fontId="2" fillId="9" borderId="33" xfId="0" applyFont="1" applyFill="1" applyBorder="1" applyAlignment="1" applyProtection="1">
      <alignment horizontal="center" vertical="center" wrapText="1" readingOrder="2"/>
      <protection hidden="1"/>
    </xf>
    <xf numFmtId="0" fontId="2" fillId="9" borderId="34" xfId="0" applyFont="1" applyFill="1" applyBorder="1" applyAlignment="1" applyProtection="1">
      <alignment horizontal="center" vertical="center" wrapText="1" readingOrder="2"/>
      <protection hidden="1"/>
    </xf>
    <xf numFmtId="0" fontId="2" fillId="9" borderId="35" xfId="0" applyFont="1" applyFill="1" applyBorder="1" applyAlignment="1" applyProtection="1">
      <alignment horizontal="center" vertical="center" wrapText="1" readingOrder="2"/>
      <protection hidden="1"/>
    </xf>
    <xf numFmtId="0" fontId="2" fillId="9" borderId="36" xfId="0" applyFont="1" applyFill="1" applyBorder="1" applyAlignment="1" applyProtection="1">
      <alignment horizontal="center" vertical="center" wrapText="1" readingOrder="2"/>
      <protection hidden="1"/>
    </xf>
    <xf numFmtId="0" fontId="28" fillId="2" borderId="13" xfId="0" applyFont="1" applyFill="1" applyBorder="1" applyAlignment="1" applyProtection="1">
      <alignment horizontal="center" vertical="center"/>
      <protection hidden="1"/>
    </xf>
    <xf numFmtId="0" fontId="28" fillId="2" borderId="14" xfId="0" applyFont="1" applyFill="1" applyBorder="1" applyAlignment="1" applyProtection="1">
      <alignment horizontal="center" vertical="center"/>
      <protection hidden="1"/>
    </xf>
    <xf numFmtId="0" fontId="28" fillId="2" borderId="15" xfId="0" applyFont="1" applyFill="1" applyBorder="1" applyAlignment="1" applyProtection="1">
      <alignment horizontal="center" vertical="center"/>
      <protection hidden="1"/>
    </xf>
    <xf numFmtId="0" fontId="26" fillId="15" borderId="13" xfId="0" applyFont="1" applyFill="1" applyBorder="1" applyAlignment="1" applyProtection="1">
      <alignment horizontal="center" vertical="center"/>
      <protection hidden="1"/>
    </xf>
    <xf numFmtId="0" fontId="26" fillId="15" borderId="15" xfId="0" applyFont="1" applyFill="1" applyBorder="1" applyAlignment="1" applyProtection="1">
      <alignment horizontal="center" vertical="center"/>
      <protection hidden="1"/>
    </xf>
    <xf numFmtId="0" fontId="26" fillId="6" borderId="13" xfId="0" applyFont="1" applyFill="1" applyBorder="1" applyAlignment="1" applyProtection="1">
      <alignment horizontal="center" vertical="center" shrinkToFit="1"/>
      <protection hidden="1"/>
    </xf>
    <xf numFmtId="0" fontId="26" fillId="6" borderId="15" xfId="0" applyFont="1" applyFill="1" applyBorder="1" applyAlignment="1" applyProtection="1">
      <alignment horizontal="center" vertical="center" shrinkToFit="1"/>
      <protection hidden="1"/>
    </xf>
    <xf numFmtId="0" fontId="28" fillId="7" borderId="13" xfId="0" applyFont="1" applyFill="1" applyBorder="1" applyAlignment="1" applyProtection="1">
      <alignment horizontal="center" vertical="center" shrinkToFit="1"/>
      <protection hidden="1"/>
    </xf>
    <xf numFmtId="0" fontId="28" fillId="7" borderId="14" xfId="0" applyFont="1" applyFill="1" applyBorder="1" applyAlignment="1" applyProtection="1">
      <alignment horizontal="center" vertical="center" shrinkToFit="1"/>
      <protection hidden="1"/>
    </xf>
    <xf numFmtId="0" fontId="28" fillId="7" borderId="15" xfId="0" applyFont="1" applyFill="1" applyBorder="1" applyAlignment="1" applyProtection="1">
      <alignment horizontal="center" vertical="center" shrinkToFit="1"/>
      <protection hidden="1"/>
    </xf>
    <xf numFmtId="0" fontId="0" fillId="11" borderId="0" xfId="0" applyFill="1" applyBorder="1" applyAlignment="1" applyProtection="1">
      <alignment horizontal="center"/>
      <protection hidden="1"/>
    </xf>
    <xf numFmtId="164" fontId="2" fillId="6" borderId="4" xfId="0" applyNumberFormat="1" applyFont="1" applyFill="1" applyBorder="1" applyAlignment="1" applyProtection="1">
      <alignment horizontal="center" vertical="center"/>
      <protection hidden="1"/>
    </xf>
    <xf numFmtId="0" fontId="2" fillId="6" borderId="6" xfId="0" applyFont="1" applyFill="1" applyBorder="1" applyAlignment="1" applyProtection="1">
      <alignment horizontal="center" vertical="center"/>
      <protection hidden="1"/>
    </xf>
    <xf numFmtId="0" fontId="2" fillId="7" borderId="25" xfId="0" applyFont="1" applyFill="1" applyBorder="1" applyAlignment="1" applyProtection="1">
      <alignment horizontal="center" vertical="center" shrinkToFit="1"/>
      <protection hidden="1"/>
    </xf>
    <xf numFmtId="0" fontId="2" fillId="7" borderId="43" xfId="0" applyFont="1" applyFill="1" applyBorder="1" applyAlignment="1" applyProtection="1">
      <alignment horizontal="center" vertical="center" shrinkToFit="1"/>
      <protection hidden="1"/>
    </xf>
    <xf numFmtId="0" fontId="28" fillId="7" borderId="9" xfId="0" applyFont="1" applyFill="1" applyBorder="1" applyAlignment="1" applyProtection="1">
      <alignment horizontal="center" vertical="center"/>
      <protection hidden="1"/>
    </xf>
    <xf numFmtId="0" fontId="28" fillId="7" borderId="10" xfId="0" applyFont="1" applyFill="1" applyBorder="1" applyAlignment="1" applyProtection="1">
      <alignment horizontal="center" vertical="center"/>
      <protection hidden="1"/>
    </xf>
    <xf numFmtId="0" fontId="28" fillId="7" borderId="11" xfId="0" applyFont="1" applyFill="1" applyBorder="1" applyAlignment="1" applyProtection="1">
      <alignment horizontal="center" vertical="center"/>
      <protection hidden="1"/>
    </xf>
    <xf numFmtId="0" fontId="2" fillId="2" borderId="18" xfId="0" applyFont="1" applyFill="1" applyBorder="1" applyAlignment="1" applyProtection="1">
      <alignment horizontal="center" vertical="center" shrinkToFit="1"/>
      <protection hidden="1"/>
    </xf>
    <xf numFmtId="0" fontId="2" fillId="2" borderId="20" xfId="0" applyFont="1" applyFill="1" applyBorder="1" applyAlignment="1" applyProtection="1">
      <alignment horizontal="center" vertical="center" shrinkToFit="1"/>
      <protection hidden="1"/>
    </xf>
    <xf numFmtId="164" fontId="4" fillId="0" borderId="4"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8" fillId="11" borderId="32" xfId="0" applyFont="1" applyFill="1" applyBorder="1" applyAlignment="1" applyProtection="1">
      <alignment horizontal="center" vertical="center"/>
      <protection hidden="1"/>
    </xf>
    <xf numFmtId="0" fontId="8" fillId="11" borderId="0" xfId="0" applyFont="1" applyFill="1" applyBorder="1" applyAlignment="1" applyProtection="1">
      <alignment horizontal="center" vertical="center"/>
      <protection hidden="1"/>
    </xf>
    <xf numFmtId="0" fontId="7" fillId="11" borderId="32" xfId="1" applyFont="1" applyFill="1" applyBorder="1" applyAlignment="1" applyProtection="1">
      <alignment horizontal="center" vertical="center"/>
      <protection hidden="1"/>
    </xf>
    <xf numFmtId="0" fontId="7" fillId="11" borderId="0" xfId="1" applyFont="1" applyFill="1" applyBorder="1" applyAlignment="1" applyProtection="1">
      <alignment horizontal="center" vertical="center"/>
      <protection hidden="1"/>
    </xf>
    <xf numFmtId="0" fontId="37" fillId="11" borderId="32" xfId="0" applyFont="1" applyFill="1" applyBorder="1" applyAlignment="1" applyProtection="1">
      <alignment horizontal="center"/>
      <protection hidden="1"/>
    </xf>
    <xf numFmtId="0" fontId="37" fillId="11" borderId="0" xfId="0" applyFont="1" applyFill="1" applyBorder="1" applyAlignment="1" applyProtection="1">
      <alignment horizontal="center"/>
      <protection hidden="1"/>
    </xf>
    <xf numFmtId="0" fontId="7" fillId="11" borderId="32" xfId="1" applyFill="1" applyBorder="1" applyAlignment="1" applyProtection="1">
      <alignment horizontal="center" vertical="center"/>
      <protection hidden="1"/>
    </xf>
    <xf numFmtId="0" fontId="0" fillId="11" borderId="0" xfId="0" applyFill="1" applyBorder="1" applyAlignment="1" applyProtection="1">
      <alignment horizontal="center" vertical="center"/>
      <protection hidden="1"/>
    </xf>
    <xf numFmtId="0" fontId="4" fillId="10" borderId="55" xfId="0" applyFont="1" applyFill="1" applyBorder="1" applyAlignment="1" applyProtection="1">
      <alignment horizontal="center" vertical="center"/>
      <protection hidden="1"/>
    </xf>
    <xf numFmtId="0" fontId="4" fillId="10" borderId="57" xfId="0" applyFont="1" applyFill="1" applyBorder="1" applyAlignment="1" applyProtection="1">
      <alignment horizontal="center" vertical="center"/>
      <protection hidden="1"/>
    </xf>
  </cellXfs>
  <cellStyles count="2">
    <cellStyle name="Hyperlink" xfId="1" builtinId="8"/>
    <cellStyle name="Normal" xfId="0" builtinId="0"/>
  </cellStyles>
  <dxfs count="5">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kumimoji="0" lang="fa-IR" sz="900" b="1" i="0" u="none" strike="noStrike" kern="1200" cap="none" spc="0" normalizeH="0" baseline="0" noProof="0">
                <a:ln>
                  <a:noFill/>
                </a:ln>
                <a:solidFill>
                  <a:sysClr val="windowText" lastClr="000000">
                    <a:lumMod val="65000"/>
                    <a:lumOff val="35000"/>
                  </a:sysClr>
                </a:solidFill>
                <a:effectLst/>
                <a:uLnTx/>
                <a:uFillTx/>
                <a:latin typeface="Calibri" panose="020F0502020204030204"/>
                <a:cs typeface="B Nazanin" panose="00000400000000000000" pitchFamily="2" charset="-78"/>
              </a:rPr>
              <a:t>نمودار مقایسه سنوات، تجربه و بیمه پردازی</a:t>
            </a:r>
            <a:endParaRPr lang="en-US" sz="900" b="1">
              <a:cs typeface="B Nazanin" panose="00000400000000000000" pitchFamily="2" charset="-78"/>
            </a:endParaRP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a-IR"/>
        </a:p>
      </c:txPr>
    </c:title>
    <c:autoTitleDeleted val="0"/>
    <c:plotArea>
      <c:layout/>
      <c:barChart>
        <c:barDir val="col"/>
        <c:grouping val="clustered"/>
        <c:varyColors val="0"/>
        <c:ser>
          <c:idx val="0"/>
          <c:order val="0"/>
          <c:spPr>
            <a:solidFill>
              <a:schemeClr val="accent1"/>
            </a:solidFill>
            <a:ln>
              <a:noFill/>
            </a:ln>
            <a:effectLst/>
          </c:spPr>
          <c:invertIfNegative val="0"/>
          <c:cat>
            <c:strRef>
              <c:f>Sheet7!$AE$27:$AE$29</c:f>
              <c:strCache>
                <c:ptCount val="3"/>
                <c:pt idx="0">
                  <c:v>بیمه پردازی</c:v>
                </c:pt>
                <c:pt idx="1">
                  <c:v>سنوات خدمت</c:v>
                </c:pt>
                <c:pt idx="2">
                  <c:v>تجربه</c:v>
                </c:pt>
              </c:strCache>
            </c:strRef>
          </c:cat>
          <c:val>
            <c:numRef>
              <c:f>Sheet7!$AF$27:$AF$29</c:f>
              <c:numCache>
                <c:formatCode>General</c:formatCode>
                <c:ptCount val="3"/>
              </c:numCache>
            </c:numRef>
          </c:val>
          <c:extLst>
            <c:ext xmlns:c16="http://schemas.microsoft.com/office/drawing/2014/chart" uri="{C3380CC4-5D6E-409C-BE32-E72D297353CC}">
              <c16:uniqueId val="{00000000-3D71-43FE-8DD2-9A92D94FB122}"/>
            </c:ext>
          </c:extLst>
        </c:ser>
        <c:ser>
          <c:idx val="1"/>
          <c:order val="1"/>
          <c:spPr>
            <a:solidFill>
              <a:schemeClr val="accent1">
                <a:lumMod val="75000"/>
              </a:schemeClr>
            </a:solidFill>
            <a:ln>
              <a:solidFill>
                <a:srgbClr val="FF0000"/>
              </a:solidFill>
            </a:ln>
            <a:effectLst/>
          </c:spPr>
          <c:invertIfNegative val="0"/>
          <c:dPt>
            <c:idx val="0"/>
            <c:invertIfNegative val="0"/>
            <c:bubble3D val="0"/>
            <c:spPr>
              <a:solidFill>
                <a:schemeClr val="accent6">
                  <a:lumMod val="60000"/>
                  <a:lumOff val="40000"/>
                </a:schemeClr>
              </a:solidFill>
              <a:ln>
                <a:solidFill>
                  <a:srgbClr val="FF0000"/>
                </a:solidFill>
              </a:ln>
              <a:effectLst/>
            </c:spPr>
            <c:extLst>
              <c:ext xmlns:c16="http://schemas.microsoft.com/office/drawing/2014/chart" uri="{C3380CC4-5D6E-409C-BE32-E72D297353CC}">
                <c16:uniqueId val="{00000002-3D71-43FE-8DD2-9A92D94FB122}"/>
              </c:ext>
            </c:extLst>
          </c:dPt>
          <c:dPt>
            <c:idx val="1"/>
            <c:invertIfNegative val="0"/>
            <c:bubble3D val="0"/>
            <c:spPr>
              <a:solidFill>
                <a:schemeClr val="accent5">
                  <a:lumMod val="60000"/>
                  <a:lumOff val="40000"/>
                </a:schemeClr>
              </a:solidFill>
              <a:ln>
                <a:solidFill>
                  <a:srgbClr val="FF0000"/>
                </a:solidFill>
              </a:ln>
              <a:effectLst/>
            </c:spPr>
            <c:extLst>
              <c:ext xmlns:c16="http://schemas.microsoft.com/office/drawing/2014/chart" uri="{C3380CC4-5D6E-409C-BE32-E72D297353CC}">
                <c16:uniqueId val="{00000004-3D71-43FE-8DD2-9A92D94FB122}"/>
              </c:ext>
            </c:extLst>
          </c:dPt>
          <c:dPt>
            <c:idx val="2"/>
            <c:invertIfNegative val="0"/>
            <c:bubble3D val="0"/>
            <c:spPr>
              <a:solidFill>
                <a:schemeClr val="accent4">
                  <a:lumMod val="60000"/>
                  <a:lumOff val="40000"/>
                </a:schemeClr>
              </a:solidFill>
              <a:ln>
                <a:solidFill>
                  <a:srgbClr val="FF0000"/>
                </a:solidFill>
              </a:ln>
              <a:effectLst/>
            </c:spPr>
            <c:extLst>
              <c:ext xmlns:c16="http://schemas.microsoft.com/office/drawing/2014/chart" uri="{C3380CC4-5D6E-409C-BE32-E72D297353CC}">
                <c16:uniqueId val="{00000006-3D71-43FE-8DD2-9A92D94FB122}"/>
              </c:ext>
            </c:extLst>
          </c:dPt>
          <c:cat>
            <c:strRef>
              <c:f>Sheet7!$AE$27:$AE$29</c:f>
              <c:strCache>
                <c:ptCount val="3"/>
                <c:pt idx="0">
                  <c:v>بیمه پردازی</c:v>
                </c:pt>
                <c:pt idx="1">
                  <c:v>سنوات خدمت</c:v>
                </c:pt>
                <c:pt idx="2">
                  <c:v>تجربه</c:v>
                </c:pt>
              </c:strCache>
            </c:strRef>
          </c:cat>
          <c:val>
            <c:numRef>
              <c:f>Sheet7!$AG$27:$AG$29</c:f>
              <c:numCache>
                <c:formatCode>0.00</c:formatCode>
                <c:ptCount val="3"/>
                <c:pt idx="0">
                  <c:v>0</c:v>
                </c:pt>
                <c:pt idx="1">
                  <c:v>0</c:v>
                </c:pt>
                <c:pt idx="2">
                  <c:v>0</c:v>
                </c:pt>
              </c:numCache>
            </c:numRef>
          </c:val>
          <c:extLst>
            <c:ext xmlns:c16="http://schemas.microsoft.com/office/drawing/2014/chart" uri="{C3380CC4-5D6E-409C-BE32-E72D297353CC}">
              <c16:uniqueId val="{00000007-3D71-43FE-8DD2-9A92D94FB122}"/>
            </c:ext>
          </c:extLst>
        </c:ser>
        <c:dLbls>
          <c:showLegendKey val="0"/>
          <c:showVal val="0"/>
          <c:showCatName val="0"/>
          <c:showSerName val="0"/>
          <c:showPercent val="0"/>
          <c:showBubbleSize val="0"/>
        </c:dLbls>
        <c:gapWidth val="219"/>
        <c:axId val="472850816"/>
        <c:axId val="472853768"/>
      </c:barChart>
      <c:catAx>
        <c:axId val="47285081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B Nazanin" panose="00000400000000000000" pitchFamily="2" charset="-78"/>
              </a:defRPr>
            </a:pPr>
            <a:endParaRPr lang="fa-IR"/>
          </a:p>
        </c:txPr>
        <c:crossAx val="472853768"/>
        <c:crosses val="autoZero"/>
        <c:auto val="1"/>
        <c:lblAlgn val="ctr"/>
        <c:lblOffset val="100"/>
        <c:noMultiLvlLbl val="0"/>
      </c:catAx>
      <c:valAx>
        <c:axId val="472853768"/>
        <c:scaling>
          <c:orientation val="minMax"/>
        </c:scaling>
        <c:delete val="0"/>
        <c:axPos val="r"/>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B Nazanin" panose="00000400000000000000" pitchFamily="2" charset="-78"/>
              </a:defRPr>
            </a:pPr>
            <a:endParaRPr lang="fa-IR"/>
          </a:p>
        </c:txPr>
        <c:crossAx val="472850816"/>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fa-I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B Nazanin" panose="00000400000000000000" pitchFamily="2" charset="-78"/>
              </a:defRPr>
            </a:pPr>
            <a:r>
              <a:rPr lang="fa-IR" sz="1300" b="1" i="0" baseline="0">
                <a:effectLst/>
                <a:cs typeface="B Nazanin" panose="00000400000000000000" pitchFamily="2" charset="-78"/>
              </a:rPr>
              <a:t>نمودار مقایسه توزیع سوابق بر مبنای سال</a:t>
            </a:r>
            <a:endParaRPr lang="en-US" sz="1300" b="1">
              <a:effectLst/>
              <a:cs typeface="B Nazanin" panose="00000400000000000000" pitchFamily="2" charset="-78"/>
            </a:endParaRPr>
          </a:p>
        </c:rich>
      </c:tx>
      <c:layout>
        <c:manualLayout>
          <c:xMode val="edge"/>
          <c:yMode val="edge"/>
          <c:x val="0.30633457866334579"/>
          <c:y val="2.973753280839894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B Nazanin" panose="00000400000000000000" pitchFamily="2" charset="-78"/>
            </a:defRPr>
          </a:pPr>
          <a:endParaRPr lang="fa-IR"/>
        </a:p>
      </c:txPr>
    </c:title>
    <c:autoTitleDeleted val="0"/>
    <c:plotArea>
      <c:layout>
        <c:manualLayout>
          <c:layoutTarget val="inner"/>
          <c:xMode val="edge"/>
          <c:yMode val="edge"/>
          <c:x val="4.0708920260707056E-2"/>
          <c:y val="0.13901447802895608"/>
          <c:w val="0.77004622942842216"/>
          <c:h val="0.7654062597014083"/>
        </c:manualLayout>
      </c:layout>
      <c:barChart>
        <c:barDir val="col"/>
        <c:grouping val="clustered"/>
        <c:varyColors val="0"/>
        <c:ser>
          <c:idx val="0"/>
          <c:order val="0"/>
          <c:tx>
            <c:strRef>
              <c:f>Sheet7!$B$48</c:f>
              <c:strCache>
                <c:ptCount val="1"/>
                <c:pt idx="0">
                  <c:v>—</c:v>
                </c:pt>
              </c:strCache>
            </c:strRef>
          </c:tx>
          <c:spPr>
            <a:solidFill>
              <a:schemeClr val="accent1"/>
            </a:solidFill>
            <a:ln>
              <a:solidFill>
                <a:schemeClr val="tx1">
                  <a:lumMod val="95000"/>
                  <a:lumOff val="5000"/>
                </a:schemeClr>
              </a:solidFill>
            </a:ln>
            <a:effectLst/>
          </c:spPr>
          <c:invertIfNegative val="0"/>
          <c:cat>
            <c:strRef>
              <c:extLst>
                <c:ext xmlns:c15="http://schemas.microsoft.com/office/drawing/2012/chart" uri="{02D57815-91ED-43cb-92C2-25804820EDAC}">
                  <c15:fullRef>
                    <c15:sqref>Sheet7!$C$47:$F$47</c15:sqref>
                  </c15:fullRef>
                </c:ext>
              </c:extLst>
              <c:f>Sheet7!$D$47:$F$47</c:f>
              <c:strCache>
                <c:ptCount val="3"/>
                <c:pt idx="0">
                  <c:v>بیمه پردازی</c:v>
                </c:pt>
                <c:pt idx="1">
                  <c:v>سنوات خدمت</c:v>
                </c:pt>
                <c:pt idx="2">
                  <c:v>تجربه</c:v>
                </c:pt>
              </c:strCache>
            </c:strRef>
          </c:cat>
          <c:val>
            <c:numRef>
              <c:extLst>
                <c:ext xmlns:c15="http://schemas.microsoft.com/office/drawing/2012/chart" uri="{02D57815-91ED-43cb-92C2-25804820EDAC}">
                  <c15:fullRef>
                    <c15:sqref>Sheet7!$C$48:$F$48</c15:sqref>
                  </c15:fullRef>
                </c:ext>
              </c:extLst>
              <c:f>Sheet7!$D$48:$F$48</c:f>
              <c:numCache>
                <c:formatCode>0.00</c:formatCode>
                <c:ptCount val="3"/>
                <c:pt idx="0">
                  <c:v>0</c:v>
                </c:pt>
                <c:pt idx="1">
                  <c:v>0</c:v>
                </c:pt>
                <c:pt idx="2">
                  <c:v>0</c:v>
                </c:pt>
              </c:numCache>
            </c:numRef>
          </c:val>
          <c:extLst>
            <c:ext xmlns:c16="http://schemas.microsoft.com/office/drawing/2014/chart" uri="{C3380CC4-5D6E-409C-BE32-E72D297353CC}">
              <c16:uniqueId val="{00000000-C71D-4287-B270-5A252DC3F976}"/>
            </c:ext>
          </c:extLst>
        </c:ser>
        <c:ser>
          <c:idx val="1"/>
          <c:order val="1"/>
          <c:tx>
            <c:strRef>
              <c:f>Sheet7!$B$49</c:f>
              <c:strCache>
                <c:ptCount val="1"/>
                <c:pt idx="0">
                  <c:v>—</c:v>
                </c:pt>
              </c:strCache>
            </c:strRef>
          </c:tx>
          <c:spPr>
            <a:solidFill>
              <a:srgbClr val="92D050"/>
            </a:solidFill>
            <a:ln>
              <a:solidFill>
                <a:schemeClr val="tx1">
                  <a:lumMod val="95000"/>
                  <a:lumOff val="5000"/>
                </a:schemeClr>
              </a:solidFill>
            </a:ln>
            <a:effectLst/>
          </c:spPr>
          <c:invertIfNegative val="0"/>
          <c:cat>
            <c:strRef>
              <c:extLst>
                <c:ext xmlns:c15="http://schemas.microsoft.com/office/drawing/2012/chart" uri="{02D57815-91ED-43cb-92C2-25804820EDAC}">
                  <c15:fullRef>
                    <c15:sqref>Sheet7!$C$47:$F$47</c15:sqref>
                  </c15:fullRef>
                </c:ext>
              </c:extLst>
              <c:f>Sheet7!$D$47:$F$47</c:f>
              <c:strCache>
                <c:ptCount val="3"/>
                <c:pt idx="0">
                  <c:v>بیمه پردازی</c:v>
                </c:pt>
                <c:pt idx="1">
                  <c:v>سنوات خدمت</c:v>
                </c:pt>
                <c:pt idx="2">
                  <c:v>تجربه</c:v>
                </c:pt>
              </c:strCache>
            </c:strRef>
          </c:cat>
          <c:val>
            <c:numRef>
              <c:extLst>
                <c:ext xmlns:c15="http://schemas.microsoft.com/office/drawing/2012/chart" uri="{02D57815-91ED-43cb-92C2-25804820EDAC}">
                  <c15:fullRef>
                    <c15:sqref>Sheet7!$C$49:$F$49</c15:sqref>
                  </c15:fullRef>
                </c:ext>
              </c:extLst>
              <c:f>Sheet7!$D$49:$F$49</c:f>
              <c:numCache>
                <c:formatCode>0.00</c:formatCode>
                <c:ptCount val="3"/>
                <c:pt idx="0">
                  <c:v>0</c:v>
                </c:pt>
                <c:pt idx="1">
                  <c:v>0</c:v>
                </c:pt>
                <c:pt idx="2">
                  <c:v>0</c:v>
                </c:pt>
              </c:numCache>
            </c:numRef>
          </c:val>
          <c:extLst>
            <c:ext xmlns:c16="http://schemas.microsoft.com/office/drawing/2014/chart" uri="{C3380CC4-5D6E-409C-BE32-E72D297353CC}">
              <c16:uniqueId val="{00000001-C71D-4287-B270-5A252DC3F976}"/>
            </c:ext>
          </c:extLst>
        </c:ser>
        <c:ser>
          <c:idx val="2"/>
          <c:order val="2"/>
          <c:tx>
            <c:strRef>
              <c:f>Sheet7!$B$50</c:f>
              <c:strCache>
                <c:ptCount val="1"/>
                <c:pt idx="0">
                  <c:v>—</c:v>
                </c:pt>
              </c:strCache>
            </c:strRef>
          </c:tx>
          <c:spPr>
            <a:solidFill>
              <a:schemeClr val="accent6">
                <a:lumMod val="50000"/>
              </a:schemeClr>
            </a:solidFill>
            <a:ln>
              <a:solidFill>
                <a:srgbClr val="FFFF00"/>
              </a:solidFill>
            </a:ln>
            <a:effectLst/>
          </c:spPr>
          <c:invertIfNegative val="0"/>
          <c:cat>
            <c:strRef>
              <c:extLst>
                <c:ext xmlns:c15="http://schemas.microsoft.com/office/drawing/2012/chart" uri="{02D57815-91ED-43cb-92C2-25804820EDAC}">
                  <c15:fullRef>
                    <c15:sqref>Sheet7!$C$47:$F$47</c15:sqref>
                  </c15:fullRef>
                </c:ext>
              </c:extLst>
              <c:f>Sheet7!$D$47:$F$47</c:f>
              <c:strCache>
                <c:ptCount val="3"/>
                <c:pt idx="0">
                  <c:v>بیمه پردازی</c:v>
                </c:pt>
                <c:pt idx="1">
                  <c:v>سنوات خدمت</c:v>
                </c:pt>
                <c:pt idx="2">
                  <c:v>تجربه</c:v>
                </c:pt>
              </c:strCache>
            </c:strRef>
          </c:cat>
          <c:val>
            <c:numRef>
              <c:extLst>
                <c:ext xmlns:c15="http://schemas.microsoft.com/office/drawing/2012/chart" uri="{02D57815-91ED-43cb-92C2-25804820EDAC}">
                  <c15:fullRef>
                    <c15:sqref>Sheet7!$C$50:$F$50</c15:sqref>
                  </c15:fullRef>
                </c:ext>
              </c:extLst>
              <c:f>Sheet7!$D$50:$F$50</c:f>
              <c:numCache>
                <c:formatCode>0.00</c:formatCode>
                <c:ptCount val="3"/>
                <c:pt idx="0">
                  <c:v>0</c:v>
                </c:pt>
                <c:pt idx="1">
                  <c:v>0</c:v>
                </c:pt>
                <c:pt idx="2">
                  <c:v>0</c:v>
                </c:pt>
              </c:numCache>
            </c:numRef>
          </c:val>
          <c:extLst>
            <c:ext xmlns:c16="http://schemas.microsoft.com/office/drawing/2014/chart" uri="{C3380CC4-5D6E-409C-BE32-E72D297353CC}">
              <c16:uniqueId val="{00000002-C71D-4287-B270-5A252DC3F976}"/>
            </c:ext>
          </c:extLst>
        </c:ser>
        <c:ser>
          <c:idx val="3"/>
          <c:order val="3"/>
          <c:tx>
            <c:strRef>
              <c:f>Sheet7!$B$51</c:f>
              <c:strCache>
                <c:ptCount val="1"/>
                <c:pt idx="0">
                  <c:v>—</c:v>
                </c:pt>
              </c:strCache>
            </c:strRef>
          </c:tx>
          <c:spPr>
            <a:solidFill>
              <a:schemeClr val="tx2">
                <a:lumMod val="75000"/>
              </a:schemeClr>
            </a:solidFill>
            <a:ln>
              <a:solidFill>
                <a:schemeClr val="tx1">
                  <a:lumMod val="95000"/>
                  <a:lumOff val="5000"/>
                </a:schemeClr>
              </a:solidFill>
            </a:ln>
            <a:effectLst/>
          </c:spPr>
          <c:invertIfNegative val="0"/>
          <c:cat>
            <c:strRef>
              <c:extLst>
                <c:ext xmlns:c15="http://schemas.microsoft.com/office/drawing/2012/chart" uri="{02D57815-91ED-43cb-92C2-25804820EDAC}">
                  <c15:fullRef>
                    <c15:sqref>Sheet7!$C$47:$F$47</c15:sqref>
                  </c15:fullRef>
                </c:ext>
              </c:extLst>
              <c:f>Sheet7!$D$47:$F$47</c:f>
              <c:strCache>
                <c:ptCount val="3"/>
                <c:pt idx="0">
                  <c:v>بیمه پردازی</c:v>
                </c:pt>
                <c:pt idx="1">
                  <c:v>سنوات خدمت</c:v>
                </c:pt>
                <c:pt idx="2">
                  <c:v>تجربه</c:v>
                </c:pt>
              </c:strCache>
            </c:strRef>
          </c:cat>
          <c:val>
            <c:numRef>
              <c:extLst>
                <c:ext xmlns:c15="http://schemas.microsoft.com/office/drawing/2012/chart" uri="{02D57815-91ED-43cb-92C2-25804820EDAC}">
                  <c15:fullRef>
                    <c15:sqref>Sheet7!$C$51:$F$51</c15:sqref>
                  </c15:fullRef>
                </c:ext>
              </c:extLst>
              <c:f>Sheet7!$D$51:$F$51</c:f>
              <c:numCache>
                <c:formatCode>0.00</c:formatCode>
                <c:ptCount val="3"/>
                <c:pt idx="0">
                  <c:v>0</c:v>
                </c:pt>
                <c:pt idx="1">
                  <c:v>0</c:v>
                </c:pt>
                <c:pt idx="2">
                  <c:v>0</c:v>
                </c:pt>
              </c:numCache>
            </c:numRef>
          </c:val>
          <c:extLst>
            <c:ext xmlns:c16="http://schemas.microsoft.com/office/drawing/2014/chart" uri="{C3380CC4-5D6E-409C-BE32-E72D297353CC}">
              <c16:uniqueId val="{00000003-C71D-4287-B270-5A252DC3F976}"/>
            </c:ext>
          </c:extLst>
        </c:ser>
        <c:ser>
          <c:idx val="4"/>
          <c:order val="4"/>
          <c:tx>
            <c:strRef>
              <c:f>Sheet7!$B$52</c:f>
              <c:strCache>
                <c:ptCount val="1"/>
                <c:pt idx="0">
                  <c:v>—</c:v>
                </c:pt>
              </c:strCache>
            </c:strRef>
          </c:tx>
          <c:spPr>
            <a:solidFill>
              <a:schemeClr val="accent4"/>
            </a:solidFill>
            <a:ln>
              <a:solidFill>
                <a:schemeClr val="tx1">
                  <a:lumMod val="95000"/>
                  <a:lumOff val="5000"/>
                </a:schemeClr>
              </a:solidFill>
            </a:ln>
            <a:effectLst/>
          </c:spPr>
          <c:invertIfNegative val="0"/>
          <c:cat>
            <c:strRef>
              <c:extLst>
                <c:ext xmlns:c15="http://schemas.microsoft.com/office/drawing/2012/chart" uri="{02D57815-91ED-43cb-92C2-25804820EDAC}">
                  <c15:fullRef>
                    <c15:sqref>Sheet7!$C$47:$F$47</c15:sqref>
                  </c15:fullRef>
                </c:ext>
              </c:extLst>
              <c:f>Sheet7!$D$47:$F$47</c:f>
              <c:strCache>
                <c:ptCount val="3"/>
                <c:pt idx="0">
                  <c:v>بیمه پردازی</c:v>
                </c:pt>
                <c:pt idx="1">
                  <c:v>سنوات خدمت</c:v>
                </c:pt>
                <c:pt idx="2">
                  <c:v>تجربه</c:v>
                </c:pt>
              </c:strCache>
            </c:strRef>
          </c:cat>
          <c:val>
            <c:numRef>
              <c:extLst>
                <c:ext xmlns:c15="http://schemas.microsoft.com/office/drawing/2012/chart" uri="{02D57815-91ED-43cb-92C2-25804820EDAC}">
                  <c15:fullRef>
                    <c15:sqref>Sheet7!$C$52:$F$52</c15:sqref>
                  </c15:fullRef>
                </c:ext>
              </c:extLst>
              <c:f>Sheet7!$D$52:$F$52</c:f>
              <c:numCache>
                <c:formatCode>0.00</c:formatCode>
                <c:ptCount val="3"/>
                <c:pt idx="0">
                  <c:v>0</c:v>
                </c:pt>
                <c:pt idx="1">
                  <c:v>0</c:v>
                </c:pt>
                <c:pt idx="2">
                  <c:v>0</c:v>
                </c:pt>
              </c:numCache>
            </c:numRef>
          </c:val>
          <c:extLst>
            <c:ext xmlns:c16="http://schemas.microsoft.com/office/drawing/2014/chart" uri="{C3380CC4-5D6E-409C-BE32-E72D297353CC}">
              <c16:uniqueId val="{00000004-C71D-4287-B270-5A252DC3F976}"/>
            </c:ext>
          </c:extLst>
        </c:ser>
        <c:ser>
          <c:idx val="5"/>
          <c:order val="5"/>
          <c:tx>
            <c:strRef>
              <c:f>Sheet7!$B$53</c:f>
              <c:strCache>
                <c:ptCount val="1"/>
                <c:pt idx="0">
                  <c:v>—</c:v>
                </c:pt>
              </c:strCache>
            </c:strRef>
          </c:tx>
          <c:spPr>
            <a:solidFill>
              <a:schemeClr val="accent6"/>
            </a:solidFill>
            <a:ln>
              <a:solidFill>
                <a:schemeClr val="tx1">
                  <a:lumMod val="95000"/>
                  <a:lumOff val="5000"/>
                </a:schemeClr>
              </a:solidFill>
            </a:ln>
            <a:effectLst/>
          </c:spPr>
          <c:invertIfNegative val="0"/>
          <c:cat>
            <c:strRef>
              <c:extLst>
                <c:ext xmlns:c15="http://schemas.microsoft.com/office/drawing/2012/chart" uri="{02D57815-91ED-43cb-92C2-25804820EDAC}">
                  <c15:fullRef>
                    <c15:sqref>Sheet7!$C$47:$F$47</c15:sqref>
                  </c15:fullRef>
                </c:ext>
              </c:extLst>
              <c:f>Sheet7!$D$47:$F$47</c:f>
              <c:strCache>
                <c:ptCount val="3"/>
                <c:pt idx="0">
                  <c:v>بیمه پردازی</c:v>
                </c:pt>
                <c:pt idx="1">
                  <c:v>سنوات خدمت</c:v>
                </c:pt>
                <c:pt idx="2">
                  <c:v>تجربه</c:v>
                </c:pt>
              </c:strCache>
            </c:strRef>
          </c:cat>
          <c:val>
            <c:numRef>
              <c:extLst>
                <c:ext xmlns:c15="http://schemas.microsoft.com/office/drawing/2012/chart" uri="{02D57815-91ED-43cb-92C2-25804820EDAC}">
                  <c15:fullRef>
                    <c15:sqref>Sheet7!$C$53:$F$53</c15:sqref>
                  </c15:fullRef>
                </c:ext>
              </c:extLst>
              <c:f>Sheet7!$D$53:$F$53</c:f>
              <c:numCache>
                <c:formatCode>0.00</c:formatCode>
                <c:ptCount val="3"/>
                <c:pt idx="0">
                  <c:v>0</c:v>
                </c:pt>
                <c:pt idx="1">
                  <c:v>0</c:v>
                </c:pt>
                <c:pt idx="2">
                  <c:v>0</c:v>
                </c:pt>
              </c:numCache>
            </c:numRef>
          </c:val>
          <c:extLst>
            <c:ext xmlns:c16="http://schemas.microsoft.com/office/drawing/2014/chart" uri="{C3380CC4-5D6E-409C-BE32-E72D297353CC}">
              <c16:uniqueId val="{00000005-C71D-4287-B270-5A252DC3F976}"/>
            </c:ext>
          </c:extLst>
        </c:ser>
        <c:ser>
          <c:idx val="6"/>
          <c:order val="6"/>
          <c:tx>
            <c:strRef>
              <c:f>Sheet7!$B$54</c:f>
              <c:strCache>
                <c:ptCount val="1"/>
                <c:pt idx="0">
                  <c:v>—</c:v>
                </c:pt>
              </c:strCache>
            </c:strRef>
          </c:tx>
          <c:spPr>
            <a:solidFill>
              <a:srgbClr val="FFFF00"/>
            </a:solidFill>
            <a:ln>
              <a:solidFill>
                <a:schemeClr val="tx1">
                  <a:lumMod val="95000"/>
                  <a:lumOff val="5000"/>
                </a:schemeClr>
              </a:solidFill>
            </a:ln>
            <a:effectLst/>
          </c:spPr>
          <c:invertIfNegative val="0"/>
          <c:cat>
            <c:strRef>
              <c:extLst>
                <c:ext xmlns:c15="http://schemas.microsoft.com/office/drawing/2012/chart" uri="{02D57815-91ED-43cb-92C2-25804820EDAC}">
                  <c15:fullRef>
                    <c15:sqref>Sheet7!$C$47:$F$47</c15:sqref>
                  </c15:fullRef>
                </c:ext>
              </c:extLst>
              <c:f>Sheet7!$D$47:$F$47</c:f>
              <c:strCache>
                <c:ptCount val="3"/>
                <c:pt idx="0">
                  <c:v>بیمه پردازی</c:v>
                </c:pt>
                <c:pt idx="1">
                  <c:v>سنوات خدمت</c:v>
                </c:pt>
                <c:pt idx="2">
                  <c:v>تجربه</c:v>
                </c:pt>
              </c:strCache>
            </c:strRef>
          </c:cat>
          <c:val>
            <c:numRef>
              <c:extLst>
                <c:ext xmlns:c15="http://schemas.microsoft.com/office/drawing/2012/chart" uri="{02D57815-91ED-43cb-92C2-25804820EDAC}">
                  <c15:fullRef>
                    <c15:sqref>Sheet7!$C$54:$F$54</c15:sqref>
                  </c15:fullRef>
                </c:ext>
              </c:extLst>
              <c:f>Sheet7!$D$54:$F$54</c:f>
              <c:numCache>
                <c:formatCode>0.00</c:formatCode>
                <c:ptCount val="3"/>
                <c:pt idx="0">
                  <c:v>0</c:v>
                </c:pt>
                <c:pt idx="1">
                  <c:v>0</c:v>
                </c:pt>
                <c:pt idx="2">
                  <c:v>0</c:v>
                </c:pt>
              </c:numCache>
            </c:numRef>
          </c:val>
          <c:extLst>
            <c:ext xmlns:c16="http://schemas.microsoft.com/office/drawing/2014/chart" uri="{C3380CC4-5D6E-409C-BE32-E72D297353CC}">
              <c16:uniqueId val="{00000006-C71D-4287-B270-5A252DC3F976}"/>
            </c:ext>
          </c:extLst>
        </c:ser>
        <c:ser>
          <c:idx val="7"/>
          <c:order val="7"/>
          <c:tx>
            <c:strRef>
              <c:f>Sheet7!$B$55</c:f>
              <c:strCache>
                <c:ptCount val="1"/>
                <c:pt idx="0">
                  <c:v>—</c:v>
                </c:pt>
              </c:strCache>
            </c:strRef>
          </c:tx>
          <c:spPr>
            <a:solidFill>
              <a:schemeClr val="accent1">
                <a:lumMod val="50000"/>
              </a:schemeClr>
            </a:solidFill>
            <a:ln>
              <a:solidFill>
                <a:schemeClr val="tx1">
                  <a:lumMod val="95000"/>
                  <a:lumOff val="5000"/>
                </a:schemeClr>
              </a:solidFill>
            </a:ln>
            <a:effectLst/>
          </c:spPr>
          <c:invertIfNegative val="0"/>
          <c:cat>
            <c:strRef>
              <c:extLst>
                <c:ext xmlns:c15="http://schemas.microsoft.com/office/drawing/2012/chart" uri="{02D57815-91ED-43cb-92C2-25804820EDAC}">
                  <c15:fullRef>
                    <c15:sqref>Sheet7!$C$47:$F$47</c15:sqref>
                  </c15:fullRef>
                </c:ext>
              </c:extLst>
              <c:f>Sheet7!$D$47:$F$47</c:f>
              <c:strCache>
                <c:ptCount val="3"/>
                <c:pt idx="0">
                  <c:v>بیمه پردازی</c:v>
                </c:pt>
                <c:pt idx="1">
                  <c:v>سنوات خدمت</c:v>
                </c:pt>
                <c:pt idx="2">
                  <c:v>تجربه</c:v>
                </c:pt>
              </c:strCache>
            </c:strRef>
          </c:cat>
          <c:val>
            <c:numRef>
              <c:extLst>
                <c:ext xmlns:c15="http://schemas.microsoft.com/office/drawing/2012/chart" uri="{02D57815-91ED-43cb-92C2-25804820EDAC}">
                  <c15:fullRef>
                    <c15:sqref>Sheet7!$C$55:$F$55</c15:sqref>
                  </c15:fullRef>
                </c:ext>
              </c:extLst>
              <c:f>Sheet7!$D$55:$F$55</c:f>
              <c:numCache>
                <c:formatCode>0.00</c:formatCode>
                <c:ptCount val="3"/>
                <c:pt idx="0">
                  <c:v>0</c:v>
                </c:pt>
                <c:pt idx="1">
                  <c:v>0</c:v>
                </c:pt>
                <c:pt idx="2">
                  <c:v>0</c:v>
                </c:pt>
              </c:numCache>
            </c:numRef>
          </c:val>
          <c:extLst>
            <c:ext xmlns:c16="http://schemas.microsoft.com/office/drawing/2014/chart" uri="{C3380CC4-5D6E-409C-BE32-E72D297353CC}">
              <c16:uniqueId val="{00000007-C71D-4287-B270-5A252DC3F976}"/>
            </c:ext>
          </c:extLst>
        </c:ser>
        <c:ser>
          <c:idx val="8"/>
          <c:order val="8"/>
          <c:tx>
            <c:strRef>
              <c:f>Sheet7!$B$56</c:f>
              <c:strCache>
                <c:ptCount val="1"/>
                <c:pt idx="0">
                  <c:v>—</c:v>
                </c:pt>
              </c:strCache>
            </c:strRef>
          </c:tx>
          <c:spPr>
            <a:solidFill>
              <a:schemeClr val="tx1">
                <a:lumMod val="85000"/>
                <a:lumOff val="15000"/>
              </a:schemeClr>
            </a:solidFill>
            <a:ln>
              <a:solidFill>
                <a:srgbClr val="FFFF00"/>
              </a:solidFill>
            </a:ln>
            <a:effectLst/>
          </c:spPr>
          <c:invertIfNegative val="0"/>
          <c:cat>
            <c:strRef>
              <c:extLst>
                <c:ext xmlns:c15="http://schemas.microsoft.com/office/drawing/2012/chart" uri="{02D57815-91ED-43cb-92C2-25804820EDAC}">
                  <c15:fullRef>
                    <c15:sqref>Sheet7!$C$47:$F$47</c15:sqref>
                  </c15:fullRef>
                </c:ext>
              </c:extLst>
              <c:f>Sheet7!$D$47:$F$47</c:f>
              <c:strCache>
                <c:ptCount val="3"/>
                <c:pt idx="0">
                  <c:v>بیمه پردازی</c:v>
                </c:pt>
                <c:pt idx="1">
                  <c:v>سنوات خدمت</c:v>
                </c:pt>
                <c:pt idx="2">
                  <c:v>تجربه</c:v>
                </c:pt>
              </c:strCache>
            </c:strRef>
          </c:cat>
          <c:val>
            <c:numRef>
              <c:extLst>
                <c:ext xmlns:c15="http://schemas.microsoft.com/office/drawing/2012/chart" uri="{02D57815-91ED-43cb-92C2-25804820EDAC}">
                  <c15:fullRef>
                    <c15:sqref>Sheet7!$C$56:$F$56</c15:sqref>
                  </c15:fullRef>
                </c:ext>
              </c:extLst>
              <c:f>Sheet7!$D$56:$F$56</c:f>
              <c:numCache>
                <c:formatCode>0.00</c:formatCode>
                <c:ptCount val="3"/>
                <c:pt idx="0">
                  <c:v>0</c:v>
                </c:pt>
                <c:pt idx="1">
                  <c:v>0</c:v>
                </c:pt>
                <c:pt idx="2">
                  <c:v>0</c:v>
                </c:pt>
              </c:numCache>
            </c:numRef>
          </c:val>
          <c:extLst>
            <c:ext xmlns:c16="http://schemas.microsoft.com/office/drawing/2014/chart" uri="{C3380CC4-5D6E-409C-BE32-E72D297353CC}">
              <c16:uniqueId val="{00000008-C71D-4287-B270-5A252DC3F976}"/>
            </c:ext>
          </c:extLst>
        </c:ser>
        <c:dLbls>
          <c:showLegendKey val="0"/>
          <c:showVal val="0"/>
          <c:showCatName val="0"/>
          <c:showSerName val="0"/>
          <c:showPercent val="0"/>
          <c:showBubbleSize val="0"/>
        </c:dLbls>
        <c:gapWidth val="150"/>
        <c:axId val="405582808"/>
        <c:axId val="405582480"/>
      </c:barChart>
      <c:catAx>
        <c:axId val="405582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B Nazanin" panose="00000400000000000000" pitchFamily="2" charset="-78"/>
              </a:defRPr>
            </a:pPr>
            <a:endParaRPr lang="fa-IR"/>
          </a:p>
        </c:txPr>
        <c:crossAx val="405582480"/>
        <c:crosses val="autoZero"/>
        <c:auto val="1"/>
        <c:lblAlgn val="ctr"/>
        <c:lblOffset val="100"/>
        <c:noMultiLvlLbl val="0"/>
      </c:catAx>
      <c:valAx>
        <c:axId val="4055824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B Nazanin" panose="00000400000000000000" pitchFamily="2" charset="-78"/>
              </a:defRPr>
            </a:pPr>
            <a:endParaRPr lang="fa-IR"/>
          </a:p>
        </c:txPr>
        <c:crossAx val="405582808"/>
        <c:crosses val="autoZero"/>
        <c:crossBetween val="between"/>
      </c:valAx>
      <c:spPr>
        <a:noFill/>
        <a:ln>
          <a:solidFill>
            <a:schemeClr val="tx1">
              <a:lumMod val="95000"/>
              <a:lumOff val="5000"/>
            </a:schemeClr>
          </a:solidFill>
        </a:ln>
        <a:effectLst/>
      </c:spPr>
    </c:plotArea>
    <c:legend>
      <c:legendPos val="r"/>
      <c:layout>
        <c:manualLayout>
          <c:xMode val="edge"/>
          <c:yMode val="edge"/>
          <c:x val="0.83625236718827867"/>
          <c:y val="0.15486185353591364"/>
          <c:w val="0.15367212009891168"/>
          <c:h val="0.75821995490000371"/>
        </c:manualLayout>
      </c:layout>
      <c:overlay val="0"/>
      <c:spPr>
        <a:noFill/>
        <a:ln>
          <a:noFill/>
        </a:ln>
        <a:effectLst/>
      </c:spPr>
      <c:txPr>
        <a:bodyPr rot="0" spcFirstLastPara="1" vertOverflow="ellipsis" vert="horz" wrap="square" anchor="ctr" anchorCtr="1"/>
        <a:lstStyle/>
        <a:p>
          <a:pPr rtl="1">
            <a:defRPr sz="1000" b="0" i="0" u="none" strike="noStrike" kern="1200" baseline="0">
              <a:solidFill>
                <a:schemeClr val="tx1">
                  <a:lumMod val="65000"/>
                  <a:lumOff val="35000"/>
                </a:schemeClr>
              </a:solidFill>
              <a:latin typeface="+mn-lt"/>
              <a:ea typeface="+mn-ea"/>
              <a:cs typeface="B Nazanin" panose="00000400000000000000" pitchFamily="2" charset="-78"/>
            </a:defRPr>
          </a:pPr>
          <a:endParaRPr lang="fa-IR"/>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chemeClr val="tx1">
          <a:lumMod val="95000"/>
          <a:lumOff val="5000"/>
        </a:schemeClr>
      </a:solidFill>
      <a:round/>
    </a:ln>
    <a:effectLst/>
  </c:spPr>
  <c:txPr>
    <a:bodyPr/>
    <a:lstStyle/>
    <a:p>
      <a:pPr>
        <a:defRPr/>
      </a:pPr>
      <a:endParaRPr lang="fa-IR"/>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300" b="1">
                <a:cs typeface="B Nazanin" panose="00000400000000000000" pitchFamily="2" charset="-78"/>
              </a:rPr>
              <a:t>نمودار</a:t>
            </a:r>
            <a:r>
              <a:rPr lang="fa-IR" sz="1300" b="1" baseline="0">
                <a:cs typeface="B Nazanin" panose="00000400000000000000" pitchFamily="2" charset="-78"/>
              </a:rPr>
              <a:t> تفکیکی سوابق به عنوان بیمه پردازی، سنوات خدمت و تجربه </a:t>
            </a:r>
            <a:endParaRPr lang="en-US" sz="1300" b="1">
              <a:cs typeface="B Nazanin" panose="00000400000000000000" pitchFamily="2" charset="-78"/>
            </a:endParaRPr>
          </a:p>
        </c:rich>
      </c:tx>
      <c:layout>
        <c:manualLayout>
          <c:xMode val="edge"/>
          <c:yMode val="edge"/>
          <c:x val="0.22921945973197097"/>
          <c:y val="2.0565552699228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a-IR"/>
        </a:p>
      </c:txPr>
    </c:title>
    <c:autoTitleDeleted val="0"/>
    <c:plotArea>
      <c:layout>
        <c:manualLayout>
          <c:layoutTarget val="inner"/>
          <c:xMode val="edge"/>
          <c:yMode val="edge"/>
          <c:x val="5.352380246716866E-2"/>
          <c:y val="0.13117595048629532"/>
          <c:w val="0.81898123463884442"/>
          <c:h val="0.71856193042182726"/>
        </c:manualLayout>
      </c:layout>
      <c:barChart>
        <c:barDir val="col"/>
        <c:grouping val="clustered"/>
        <c:varyColors val="0"/>
        <c:ser>
          <c:idx val="1"/>
          <c:order val="1"/>
          <c:tx>
            <c:strRef>
              <c:f>Sheet7!$D$47</c:f>
              <c:strCache>
                <c:ptCount val="1"/>
                <c:pt idx="0">
                  <c:v>بیمه پردازی</c:v>
                </c:pt>
              </c:strCache>
            </c:strRef>
          </c:tx>
          <c:spPr>
            <a:solidFill>
              <a:srgbClr val="FF0000"/>
            </a:solidFill>
            <a:ln>
              <a:solidFill>
                <a:schemeClr val="tx1">
                  <a:lumMod val="95000"/>
                  <a:lumOff val="5000"/>
                </a:schemeClr>
              </a:solidFill>
            </a:ln>
            <a:effectLst/>
          </c:spPr>
          <c:invertIfNegative val="0"/>
          <c:cat>
            <c:strRef>
              <c:f>Sheet7!$B$48:$B$56</c:f>
              <c:strCache>
                <c:ptCount val="9"/>
                <c:pt idx="0">
                  <c:v>—</c:v>
                </c:pt>
                <c:pt idx="1">
                  <c:v>—</c:v>
                </c:pt>
                <c:pt idx="2">
                  <c:v>—</c:v>
                </c:pt>
                <c:pt idx="3">
                  <c:v>—</c:v>
                </c:pt>
                <c:pt idx="4">
                  <c:v>—</c:v>
                </c:pt>
                <c:pt idx="5">
                  <c:v>—</c:v>
                </c:pt>
                <c:pt idx="6">
                  <c:v>—</c:v>
                </c:pt>
                <c:pt idx="7">
                  <c:v>—</c:v>
                </c:pt>
                <c:pt idx="8">
                  <c:v>—</c:v>
                </c:pt>
              </c:strCache>
            </c:strRef>
          </c:cat>
          <c:val>
            <c:numRef>
              <c:f>Sheet7!$D$48:$D$56</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70C-4160-8587-167CD7E53E8B}"/>
            </c:ext>
          </c:extLst>
        </c:ser>
        <c:ser>
          <c:idx val="2"/>
          <c:order val="2"/>
          <c:tx>
            <c:strRef>
              <c:f>Sheet7!$E$47</c:f>
              <c:strCache>
                <c:ptCount val="1"/>
                <c:pt idx="0">
                  <c:v>سنوات خدمت</c:v>
                </c:pt>
              </c:strCache>
            </c:strRef>
          </c:tx>
          <c:spPr>
            <a:solidFill>
              <a:srgbClr val="00B050"/>
            </a:solidFill>
            <a:ln>
              <a:solidFill>
                <a:schemeClr val="tx1">
                  <a:lumMod val="95000"/>
                  <a:lumOff val="5000"/>
                </a:schemeClr>
              </a:solidFill>
            </a:ln>
            <a:effectLst/>
          </c:spPr>
          <c:invertIfNegative val="0"/>
          <c:cat>
            <c:strRef>
              <c:f>Sheet7!$B$48:$B$56</c:f>
              <c:strCache>
                <c:ptCount val="9"/>
                <c:pt idx="0">
                  <c:v>—</c:v>
                </c:pt>
                <c:pt idx="1">
                  <c:v>—</c:v>
                </c:pt>
                <c:pt idx="2">
                  <c:v>—</c:v>
                </c:pt>
                <c:pt idx="3">
                  <c:v>—</c:v>
                </c:pt>
                <c:pt idx="4">
                  <c:v>—</c:v>
                </c:pt>
                <c:pt idx="5">
                  <c:v>—</c:v>
                </c:pt>
                <c:pt idx="6">
                  <c:v>—</c:v>
                </c:pt>
                <c:pt idx="7">
                  <c:v>—</c:v>
                </c:pt>
                <c:pt idx="8">
                  <c:v>—</c:v>
                </c:pt>
              </c:strCache>
            </c:strRef>
          </c:cat>
          <c:val>
            <c:numRef>
              <c:f>Sheet7!$E$48:$E$56</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570C-4160-8587-167CD7E53E8B}"/>
            </c:ext>
          </c:extLst>
        </c:ser>
        <c:ser>
          <c:idx val="3"/>
          <c:order val="3"/>
          <c:tx>
            <c:strRef>
              <c:f>Sheet7!$F$47</c:f>
              <c:strCache>
                <c:ptCount val="1"/>
                <c:pt idx="0">
                  <c:v>تجربه</c:v>
                </c:pt>
              </c:strCache>
            </c:strRef>
          </c:tx>
          <c:spPr>
            <a:solidFill>
              <a:srgbClr val="FFC000"/>
            </a:solidFill>
            <a:ln>
              <a:solidFill>
                <a:schemeClr val="tx1">
                  <a:lumMod val="95000"/>
                  <a:lumOff val="5000"/>
                </a:schemeClr>
              </a:solidFill>
            </a:ln>
            <a:effectLst/>
          </c:spPr>
          <c:invertIfNegative val="0"/>
          <c:cat>
            <c:strRef>
              <c:f>Sheet7!$B$48:$B$56</c:f>
              <c:strCache>
                <c:ptCount val="9"/>
                <c:pt idx="0">
                  <c:v>—</c:v>
                </c:pt>
                <c:pt idx="1">
                  <c:v>—</c:v>
                </c:pt>
                <c:pt idx="2">
                  <c:v>—</c:v>
                </c:pt>
                <c:pt idx="3">
                  <c:v>—</c:v>
                </c:pt>
                <c:pt idx="4">
                  <c:v>—</c:v>
                </c:pt>
                <c:pt idx="5">
                  <c:v>—</c:v>
                </c:pt>
                <c:pt idx="6">
                  <c:v>—</c:v>
                </c:pt>
                <c:pt idx="7">
                  <c:v>—</c:v>
                </c:pt>
                <c:pt idx="8">
                  <c:v>—</c:v>
                </c:pt>
              </c:strCache>
            </c:strRef>
          </c:cat>
          <c:val>
            <c:numRef>
              <c:f>Sheet7!$F$48:$F$56</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570C-4160-8587-167CD7E53E8B}"/>
            </c:ext>
          </c:extLst>
        </c:ser>
        <c:dLbls>
          <c:showLegendKey val="0"/>
          <c:showVal val="0"/>
          <c:showCatName val="0"/>
          <c:showSerName val="0"/>
          <c:showPercent val="0"/>
          <c:showBubbleSize val="0"/>
        </c:dLbls>
        <c:gapWidth val="219"/>
        <c:overlap val="-27"/>
        <c:axId val="427308376"/>
        <c:axId val="427314280"/>
        <c:extLst>
          <c:ext xmlns:c15="http://schemas.microsoft.com/office/drawing/2012/chart" uri="{02D57815-91ED-43cb-92C2-25804820EDAC}">
            <c15:filteredBarSeries>
              <c15:ser>
                <c:idx val="0"/>
                <c:order val="0"/>
                <c:tx>
                  <c:strRef>
                    <c:extLst>
                      <c:ext uri="{02D57815-91ED-43cb-92C2-25804820EDAC}">
                        <c15:formulaRef>
                          <c15:sqref>Sheet7!$C$47</c15:sqref>
                        </c15:formulaRef>
                      </c:ext>
                    </c:extLst>
                    <c:strCache>
                      <c:ptCount val="1"/>
                      <c:pt idx="0">
                        <c:v>سابقه</c:v>
                      </c:pt>
                    </c:strCache>
                  </c:strRef>
                </c:tx>
                <c:spPr>
                  <a:solidFill>
                    <a:schemeClr val="accent1">
                      <a:lumMod val="60000"/>
                      <a:lumOff val="40000"/>
                    </a:schemeClr>
                  </a:solidFill>
                  <a:ln>
                    <a:solidFill>
                      <a:schemeClr val="tx1">
                        <a:lumMod val="95000"/>
                        <a:lumOff val="5000"/>
                      </a:schemeClr>
                    </a:solidFill>
                  </a:ln>
                  <a:effectLst/>
                </c:spPr>
                <c:invertIfNegative val="0"/>
                <c:cat>
                  <c:strRef>
                    <c:extLst>
                      <c:ext uri="{02D57815-91ED-43cb-92C2-25804820EDAC}">
                        <c15:formulaRef>
                          <c15:sqref>Sheet7!$B$48:$B$56</c15:sqref>
                        </c15:formulaRef>
                      </c:ext>
                    </c:extLst>
                    <c:strCache>
                      <c:ptCount val="9"/>
                      <c:pt idx="0">
                        <c:v>—</c:v>
                      </c:pt>
                      <c:pt idx="1">
                        <c:v>—</c:v>
                      </c:pt>
                      <c:pt idx="2">
                        <c:v>—</c:v>
                      </c:pt>
                      <c:pt idx="3">
                        <c:v>—</c:v>
                      </c:pt>
                      <c:pt idx="4">
                        <c:v>—</c:v>
                      </c:pt>
                      <c:pt idx="5">
                        <c:v>—</c:v>
                      </c:pt>
                      <c:pt idx="6">
                        <c:v>—</c:v>
                      </c:pt>
                      <c:pt idx="7">
                        <c:v>—</c:v>
                      </c:pt>
                      <c:pt idx="8">
                        <c:v>—</c:v>
                      </c:pt>
                    </c:strCache>
                  </c:strRef>
                </c:cat>
                <c:val>
                  <c:numRef>
                    <c:extLst>
                      <c:ext uri="{02D57815-91ED-43cb-92C2-25804820EDAC}">
                        <c15:formulaRef>
                          <c15:sqref>Sheet7!$C$48:$C$56</c15:sqref>
                        </c15:formulaRef>
                      </c:ext>
                    </c:extLst>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70C-4160-8587-167CD7E53E8B}"/>
                  </c:ext>
                </c:extLst>
              </c15:ser>
            </c15:filteredBarSeries>
          </c:ext>
        </c:extLst>
      </c:barChart>
      <c:catAx>
        <c:axId val="42730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B Nazanin" panose="00000400000000000000" pitchFamily="2" charset="-78"/>
              </a:defRPr>
            </a:pPr>
            <a:endParaRPr lang="fa-IR"/>
          </a:p>
        </c:txPr>
        <c:crossAx val="427314280"/>
        <c:crosses val="autoZero"/>
        <c:auto val="1"/>
        <c:lblAlgn val="ctr"/>
        <c:lblOffset val="100"/>
        <c:noMultiLvlLbl val="0"/>
      </c:catAx>
      <c:valAx>
        <c:axId val="4273142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1000" b="1" i="0" u="none" strike="noStrike" kern="1200" baseline="0">
                <a:solidFill>
                  <a:schemeClr val="tx1"/>
                </a:solidFill>
                <a:latin typeface="+mn-lt"/>
                <a:ea typeface="+mn-ea"/>
                <a:cs typeface="B Nazanin" panose="00000400000000000000" pitchFamily="2" charset="-78"/>
              </a:defRPr>
            </a:pPr>
            <a:endParaRPr lang="fa-IR"/>
          </a:p>
        </c:txPr>
        <c:crossAx val="427308376"/>
        <c:crosses val="autoZero"/>
        <c:crossBetween val="between"/>
      </c:valAx>
      <c:spPr>
        <a:noFill/>
        <a:ln>
          <a:solidFill>
            <a:schemeClr val="tx1">
              <a:lumMod val="95000"/>
              <a:lumOff val="5000"/>
            </a:schemeClr>
          </a:solidFill>
        </a:ln>
        <a:effectLst/>
      </c:spPr>
    </c:plotArea>
    <c:legend>
      <c:legendPos val="r"/>
      <c:layout>
        <c:manualLayout>
          <c:xMode val="edge"/>
          <c:yMode val="edge"/>
          <c:x val="0.88523882283247257"/>
          <c:y val="0.30393951419202581"/>
          <c:w val="0.10840999563445004"/>
          <c:h val="0.378830245688784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B Nazanin" panose="00000400000000000000" pitchFamily="2" charset="-78"/>
            </a:defRPr>
          </a:pPr>
          <a:endParaRPr lang="fa-I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chemeClr val="tx1">
          <a:lumMod val="95000"/>
          <a:lumOff val="5000"/>
        </a:schemeClr>
      </a:solidFill>
      <a:round/>
    </a:ln>
    <a:effectLst/>
  </c:spPr>
  <c:txPr>
    <a:bodyPr/>
    <a:lstStyle/>
    <a:p>
      <a:pPr>
        <a:defRPr/>
      </a:pPr>
      <a:endParaRPr lang="fa-I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6</xdr:col>
      <xdr:colOff>123825</xdr:colOff>
      <xdr:row>14</xdr:row>
      <xdr:rowOff>0</xdr:rowOff>
    </xdr:from>
    <xdr:to>
      <xdr:col>10</xdr:col>
      <xdr:colOff>447676</xdr:colOff>
      <xdr:row>25</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561975</xdr:colOff>
      <xdr:row>13</xdr:row>
      <xdr:rowOff>201317</xdr:rowOff>
    </xdr:from>
    <xdr:to>
      <xdr:col>5</xdr:col>
      <xdr:colOff>140343</xdr:colOff>
      <xdr:row>15</xdr:row>
      <xdr:rowOff>238125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2406407" y="3877967"/>
          <a:ext cx="626118" cy="522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13</xdr:row>
      <xdr:rowOff>19049</xdr:rowOff>
    </xdr:from>
    <xdr:to>
      <xdr:col>11</xdr:col>
      <xdr:colOff>428625</xdr:colOff>
      <xdr:row>30</xdr:row>
      <xdr:rowOff>9525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28576</xdr:colOff>
      <xdr:row>31</xdr:row>
      <xdr:rowOff>9524</xdr:rowOff>
    </xdr:from>
    <xdr:to>
      <xdr:col>11</xdr:col>
      <xdr:colOff>428626</xdr:colOff>
      <xdr:row>49</xdr:row>
      <xdr:rowOff>171449</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349305</xdr:colOff>
      <xdr:row>0</xdr:row>
      <xdr:rowOff>123825</xdr:rowOff>
    </xdr:from>
    <xdr:to>
      <xdr:col>11</xdr:col>
      <xdr:colOff>140082</xdr:colOff>
      <xdr:row>0</xdr:row>
      <xdr:rowOff>714374</xdr:rowOff>
    </xdr:to>
    <xdr:pic>
      <xdr:nvPicPr>
        <xdr:cNvPr id="5" name="Picture 4">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0793093" y="123825"/>
          <a:ext cx="667077" cy="590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592560</xdr:colOff>
      <xdr:row>48</xdr:row>
      <xdr:rowOff>16564</xdr:rowOff>
    </xdr:from>
    <xdr:to>
      <xdr:col>11</xdr:col>
      <xdr:colOff>375484</xdr:colOff>
      <xdr:row>51</xdr:row>
      <xdr:rowOff>78270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55383277" y="11239499"/>
          <a:ext cx="694011" cy="6083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T47"/>
  <sheetViews>
    <sheetView rightToLeft="1" tabSelected="1" zoomScaleNormal="100" zoomScaleSheetLayoutView="100" workbookViewId="0">
      <selection activeCell="L21" sqref="L21"/>
    </sheetView>
  </sheetViews>
  <sheetFormatPr defaultRowHeight="14.25" x14ac:dyDescent="0.2"/>
  <cols>
    <col min="1" max="1" width="1.375" style="70" customWidth="1"/>
    <col min="2" max="2" width="4.125" style="70" customWidth="1"/>
    <col min="3" max="3" width="32.75" style="70" customWidth="1"/>
    <col min="4" max="5" width="13.75" style="70" customWidth="1"/>
    <col min="6" max="14" width="8.75" style="70" customWidth="1"/>
    <col min="15" max="16384" width="9" style="70"/>
  </cols>
  <sheetData>
    <row r="1" spans="1:20" ht="24" customHeight="1" x14ac:dyDescent="0.2">
      <c r="A1" s="2"/>
      <c r="B1" s="322" t="s">
        <v>92</v>
      </c>
      <c r="C1" s="322"/>
      <c r="D1" s="322"/>
      <c r="E1" s="322"/>
      <c r="F1" s="322"/>
      <c r="G1" s="322"/>
      <c r="H1" s="322"/>
      <c r="I1" s="322"/>
      <c r="J1" s="322"/>
      <c r="K1" s="322"/>
      <c r="L1" s="322"/>
      <c r="M1" s="322"/>
      <c r="N1" s="322"/>
      <c r="O1" s="2"/>
      <c r="P1" s="2"/>
      <c r="Q1" s="2"/>
      <c r="R1" s="2"/>
      <c r="S1" s="2"/>
      <c r="T1" s="2"/>
    </row>
    <row r="2" spans="1:20" ht="27" customHeight="1" thickBot="1" x14ac:dyDescent="0.25">
      <c r="A2" s="2"/>
      <c r="B2" s="323" t="s">
        <v>89</v>
      </c>
      <c r="C2" s="323"/>
      <c r="D2" s="323"/>
      <c r="E2" s="323"/>
      <c r="F2" s="323"/>
      <c r="G2" s="323"/>
      <c r="H2" s="323"/>
      <c r="I2" s="323"/>
      <c r="J2" s="323"/>
      <c r="K2" s="323"/>
      <c r="L2" s="323"/>
      <c r="M2" s="323"/>
      <c r="N2" s="323"/>
      <c r="O2" s="78"/>
      <c r="P2" s="2"/>
      <c r="Q2" s="2"/>
      <c r="R2" s="2"/>
      <c r="S2" s="2"/>
      <c r="T2" s="2"/>
    </row>
    <row r="3" spans="1:20" ht="34.5" customHeight="1" x14ac:dyDescent="0.2">
      <c r="A3" s="2"/>
      <c r="B3" s="342" t="s">
        <v>81</v>
      </c>
      <c r="C3" s="343"/>
      <c r="D3" s="343"/>
      <c r="E3" s="344"/>
      <c r="F3" s="338" t="s">
        <v>27</v>
      </c>
      <c r="G3" s="339"/>
      <c r="H3" s="340"/>
      <c r="I3" s="338" t="s">
        <v>28</v>
      </c>
      <c r="J3" s="339"/>
      <c r="K3" s="341"/>
      <c r="L3" s="326" t="s">
        <v>82</v>
      </c>
      <c r="M3" s="327"/>
      <c r="N3" s="328"/>
      <c r="O3" s="2"/>
      <c r="P3" s="2"/>
      <c r="Q3" s="2"/>
      <c r="R3" s="2"/>
      <c r="S3" s="2"/>
      <c r="T3" s="2"/>
    </row>
    <row r="4" spans="1:20" ht="27.75" customHeight="1" thickBot="1" x14ac:dyDescent="0.25">
      <c r="A4" s="2"/>
      <c r="B4" s="336" t="s">
        <v>14</v>
      </c>
      <c r="C4" s="337"/>
      <c r="D4" s="28" t="s">
        <v>3</v>
      </c>
      <c r="E4" s="9" t="s">
        <v>53</v>
      </c>
      <c r="F4" s="10" t="s">
        <v>0</v>
      </c>
      <c r="G4" s="11" t="s">
        <v>1</v>
      </c>
      <c r="H4" s="12" t="s">
        <v>2</v>
      </c>
      <c r="I4" s="10" t="s">
        <v>0</v>
      </c>
      <c r="J4" s="11" t="s">
        <v>1</v>
      </c>
      <c r="K4" s="13" t="s">
        <v>2</v>
      </c>
      <c r="L4" s="71" t="s">
        <v>0</v>
      </c>
      <c r="M4" s="11" t="s">
        <v>1</v>
      </c>
      <c r="N4" s="13" t="s">
        <v>2</v>
      </c>
      <c r="O4" s="2"/>
      <c r="P4" s="2"/>
      <c r="Q4" s="2"/>
      <c r="R4" s="2"/>
      <c r="S4" s="2"/>
      <c r="T4" s="2"/>
    </row>
    <row r="5" spans="1:20" ht="19.5" x14ac:dyDescent="0.2">
      <c r="A5" s="2"/>
      <c r="B5" s="283">
        <v>1</v>
      </c>
      <c r="C5" s="284" t="s">
        <v>9</v>
      </c>
      <c r="D5" s="285" t="s">
        <v>9</v>
      </c>
      <c r="E5" s="286" t="s">
        <v>9</v>
      </c>
      <c r="F5" s="287">
        <v>0</v>
      </c>
      <c r="G5" s="288">
        <v>0</v>
      </c>
      <c r="H5" s="289">
        <v>0</v>
      </c>
      <c r="I5" s="287">
        <v>0</v>
      </c>
      <c r="J5" s="288">
        <v>0</v>
      </c>
      <c r="K5" s="289">
        <v>0</v>
      </c>
      <c r="L5" s="290">
        <f>Sheet7!P1</f>
        <v>0</v>
      </c>
      <c r="M5" s="291">
        <f>Sheet7!Q1</f>
        <v>0</v>
      </c>
      <c r="N5" s="292">
        <f>Sheet7!R1</f>
        <v>0</v>
      </c>
      <c r="O5" s="2"/>
      <c r="P5" s="2"/>
      <c r="Q5" s="2"/>
      <c r="R5" s="2"/>
      <c r="S5" s="2"/>
      <c r="T5" s="2"/>
    </row>
    <row r="6" spans="1:20" ht="19.5" x14ac:dyDescent="0.2">
      <c r="A6" s="2"/>
      <c r="B6" s="293">
        <v>2</v>
      </c>
      <c r="C6" s="294" t="s">
        <v>9</v>
      </c>
      <c r="D6" s="295" t="s">
        <v>9</v>
      </c>
      <c r="E6" s="296" t="s">
        <v>9</v>
      </c>
      <c r="F6" s="297">
        <v>0</v>
      </c>
      <c r="G6" s="298">
        <v>0</v>
      </c>
      <c r="H6" s="299">
        <v>0</v>
      </c>
      <c r="I6" s="297">
        <v>0</v>
      </c>
      <c r="J6" s="298">
        <v>0</v>
      </c>
      <c r="K6" s="299">
        <v>0</v>
      </c>
      <c r="L6" s="290">
        <f>Sheet7!P2</f>
        <v>0</v>
      </c>
      <c r="M6" s="291">
        <f>Sheet7!Q2</f>
        <v>0</v>
      </c>
      <c r="N6" s="292">
        <f>Sheet7!R2</f>
        <v>0</v>
      </c>
      <c r="O6" s="2"/>
      <c r="P6" s="2"/>
      <c r="Q6" s="2"/>
      <c r="R6" s="2"/>
      <c r="S6" s="2"/>
      <c r="T6" s="2"/>
    </row>
    <row r="7" spans="1:20" ht="19.5" x14ac:dyDescent="0.2">
      <c r="A7" s="2"/>
      <c r="B7" s="293">
        <v>3</v>
      </c>
      <c r="C7" s="294" t="s">
        <v>9</v>
      </c>
      <c r="D7" s="295" t="s">
        <v>9</v>
      </c>
      <c r="E7" s="296" t="s">
        <v>9</v>
      </c>
      <c r="F7" s="297">
        <v>0</v>
      </c>
      <c r="G7" s="298">
        <v>0</v>
      </c>
      <c r="H7" s="299">
        <v>0</v>
      </c>
      <c r="I7" s="297">
        <v>0</v>
      </c>
      <c r="J7" s="298">
        <v>0</v>
      </c>
      <c r="K7" s="299">
        <v>0</v>
      </c>
      <c r="L7" s="290">
        <f>Sheet7!P3</f>
        <v>0</v>
      </c>
      <c r="M7" s="291">
        <f>Sheet7!Q3</f>
        <v>0</v>
      </c>
      <c r="N7" s="292">
        <f>Sheet7!R3</f>
        <v>0</v>
      </c>
      <c r="O7" s="2"/>
      <c r="P7" s="2"/>
      <c r="Q7" s="2"/>
      <c r="R7" s="2"/>
      <c r="S7" s="2"/>
      <c r="T7" s="2"/>
    </row>
    <row r="8" spans="1:20" ht="19.5" x14ac:dyDescent="0.2">
      <c r="A8" s="2"/>
      <c r="B8" s="293">
        <v>4</v>
      </c>
      <c r="C8" s="294" t="s">
        <v>9</v>
      </c>
      <c r="D8" s="295" t="s">
        <v>9</v>
      </c>
      <c r="E8" s="296" t="s">
        <v>9</v>
      </c>
      <c r="F8" s="297">
        <v>0</v>
      </c>
      <c r="G8" s="298">
        <v>0</v>
      </c>
      <c r="H8" s="299">
        <v>0</v>
      </c>
      <c r="I8" s="297">
        <v>0</v>
      </c>
      <c r="J8" s="298">
        <v>0</v>
      </c>
      <c r="K8" s="299">
        <v>0</v>
      </c>
      <c r="L8" s="290">
        <f>Sheet7!P4</f>
        <v>0</v>
      </c>
      <c r="M8" s="291">
        <f>Sheet7!Q4</f>
        <v>0</v>
      </c>
      <c r="N8" s="292">
        <f>Sheet7!R4</f>
        <v>0</v>
      </c>
      <c r="O8" s="2"/>
      <c r="P8" s="2"/>
      <c r="Q8" s="2"/>
      <c r="R8" s="2"/>
      <c r="S8" s="2"/>
      <c r="T8" s="2"/>
    </row>
    <row r="9" spans="1:20" ht="19.5" x14ac:dyDescent="0.2">
      <c r="A9" s="2"/>
      <c r="B9" s="293">
        <v>5</v>
      </c>
      <c r="C9" s="294" t="s">
        <v>9</v>
      </c>
      <c r="D9" s="295" t="s">
        <v>9</v>
      </c>
      <c r="E9" s="296" t="s">
        <v>9</v>
      </c>
      <c r="F9" s="297">
        <v>0</v>
      </c>
      <c r="G9" s="298">
        <v>0</v>
      </c>
      <c r="H9" s="299">
        <v>0</v>
      </c>
      <c r="I9" s="297">
        <v>0</v>
      </c>
      <c r="J9" s="298">
        <v>0</v>
      </c>
      <c r="K9" s="299">
        <v>0</v>
      </c>
      <c r="L9" s="290">
        <f>Sheet7!P5</f>
        <v>0</v>
      </c>
      <c r="M9" s="291">
        <f>Sheet7!Q5</f>
        <v>0</v>
      </c>
      <c r="N9" s="292">
        <f>Sheet7!R5</f>
        <v>0</v>
      </c>
      <c r="O9" s="2"/>
      <c r="P9" s="2"/>
      <c r="Q9" s="2"/>
      <c r="R9" s="2"/>
      <c r="S9" s="2"/>
      <c r="T9" s="2"/>
    </row>
    <row r="10" spans="1:20" ht="19.5" x14ac:dyDescent="0.2">
      <c r="A10" s="2"/>
      <c r="B10" s="293">
        <v>6</v>
      </c>
      <c r="C10" s="294" t="s">
        <v>9</v>
      </c>
      <c r="D10" s="295" t="s">
        <v>9</v>
      </c>
      <c r="E10" s="296" t="s">
        <v>9</v>
      </c>
      <c r="F10" s="297">
        <v>0</v>
      </c>
      <c r="G10" s="298">
        <v>0</v>
      </c>
      <c r="H10" s="299">
        <v>0</v>
      </c>
      <c r="I10" s="297">
        <v>0</v>
      </c>
      <c r="J10" s="298">
        <v>0</v>
      </c>
      <c r="K10" s="299">
        <v>0</v>
      </c>
      <c r="L10" s="290">
        <f>Sheet7!P6</f>
        <v>0</v>
      </c>
      <c r="M10" s="291">
        <f>Sheet7!Q6</f>
        <v>0</v>
      </c>
      <c r="N10" s="292">
        <f>Sheet7!R6</f>
        <v>0</v>
      </c>
      <c r="O10" s="2"/>
      <c r="P10" s="2"/>
      <c r="Q10" s="2"/>
      <c r="R10" s="2"/>
      <c r="S10" s="2"/>
      <c r="T10" s="2"/>
    </row>
    <row r="11" spans="1:20" ht="19.5" x14ac:dyDescent="0.2">
      <c r="A11" s="2"/>
      <c r="B11" s="293">
        <v>7</v>
      </c>
      <c r="C11" s="294" t="s">
        <v>9</v>
      </c>
      <c r="D11" s="295" t="s">
        <v>9</v>
      </c>
      <c r="E11" s="296" t="s">
        <v>9</v>
      </c>
      <c r="F11" s="297">
        <v>0</v>
      </c>
      <c r="G11" s="298">
        <v>0</v>
      </c>
      <c r="H11" s="299">
        <v>0</v>
      </c>
      <c r="I11" s="297">
        <v>0</v>
      </c>
      <c r="J11" s="298">
        <v>0</v>
      </c>
      <c r="K11" s="299">
        <v>0</v>
      </c>
      <c r="L11" s="290">
        <f>Sheet7!P7</f>
        <v>0</v>
      </c>
      <c r="M11" s="291">
        <f>Sheet7!Q7</f>
        <v>0</v>
      </c>
      <c r="N11" s="292">
        <f>Sheet7!R7</f>
        <v>0</v>
      </c>
      <c r="O11" s="72"/>
      <c r="P11" s="2"/>
      <c r="Q11" s="2"/>
      <c r="R11" s="2"/>
      <c r="S11" s="2"/>
      <c r="T11" s="2"/>
    </row>
    <row r="12" spans="1:20" ht="19.5" x14ac:dyDescent="0.2">
      <c r="A12" s="2"/>
      <c r="B12" s="293">
        <v>8</v>
      </c>
      <c r="C12" s="294" t="s">
        <v>9</v>
      </c>
      <c r="D12" s="295" t="s">
        <v>9</v>
      </c>
      <c r="E12" s="296" t="s">
        <v>9</v>
      </c>
      <c r="F12" s="297">
        <v>0</v>
      </c>
      <c r="G12" s="298">
        <v>0</v>
      </c>
      <c r="H12" s="299">
        <v>0</v>
      </c>
      <c r="I12" s="297">
        <v>0</v>
      </c>
      <c r="J12" s="298">
        <v>0</v>
      </c>
      <c r="K12" s="299">
        <v>0</v>
      </c>
      <c r="L12" s="290">
        <f>Sheet7!P8</f>
        <v>0</v>
      </c>
      <c r="M12" s="291">
        <f>Sheet7!Q8</f>
        <v>0</v>
      </c>
      <c r="N12" s="292">
        <f>Sheet7!R8</f>
        <v>0</v>
      </c>
      <c r="O12" s="2"/>
      <c r="P12" s="2"/>
      <c r="Q12" s="2"/>
      <c r="R12" s="2"/>
      <c r="S12" s="2"/>
      <c r="T12" s="2"/>
    </row>
    <row r="13" spans="1:20" ht="20.25" thickBot="1" x14ac:dyDescent="0.25">
      <c r="A13" s="2"/>
      <c r="B13" s="300">
        <v>9</v>
      </c>
      <c r="C13" s="301" t="s">
        <v>9</v>
      </c>
      <c r="D13" s="302" t="s">
        <v>9</v>
      </c>
      <c r="E13" s="303" t="s">
        <v>9</v>
      </c>
      <c r="F13" s="304">
        <v>0</v>
      </c>
      <c r="G13" s="305">
        <v>0</v>
      </c>
      <c r="H13" s="306">
        <v>0</v>
      </c>
      <c r="I13" s="304">
        <v>0</v>
      </c>
      <c r="J13" s="305">
        <v>0</v>
      </c>
      <c r="K13" s="306">
        <v>0</v>
      </c>
      <c r="L13" s="307">
        <f>Sheet7!P9</f>
        <v>0</v>
      </c>
      <c r="M13" s="308">
        <f>Sheet7!Q9</f>
        <v>0</v>
      </c>
      <c r="N13" s="309">
        <f>Sheet7!R9</f>
        <v>0</v>
      </c>
      <c r="O13" s="2"/>
      <c r="P13" s="2"/>
      <c r="Q13" s="2"/>
      <c r="R13" s="2"/>
      <c r="S13" s="2"/>
      <c r="T13" s="2"/>
    </row>
    <row r="14" spans="1:20" ht="16.5" customHeight="1" thickBot="1" x14ac:dyDescent="0.25">
      <c r="A14" s="2"/>
      <c r="B14" s="2"/>
      <c r="C14" s="3"/>
      <c r="D14" s="4"/>
      <c r="E14" s="4"/>
      <c r="F14" s="5"/>
      <c r="G14" s="5"/>
      <c r="H14" s="5"/>
      <c r="I14" s="5"/>
      <c r="J14" s="5"/>
      <c r="K14" s="5"/>
      <c r="L14" s="4"/>
      <c r="M14" s="4"/>
      <c r="N14" s="4"/>
      <c r="O14" s="2"/>
      <c r="P14" s="2"/>
      <c r="Q14" s="2"/>
      <c r="R14" s="2"/>
      <c r="S14" s="2"/>
      <c r="T14" s="2"/>
    </row>
    <row r="15" spans="1:20" ht="21.75" customHeight="1" x14ac:dyDescent="0.5">
      <c r="A15" s="2"/>
      <c r="B15" s="324" t="s">
        <v>84</v>
      </c>
      <c r="C15" s="324"/>
      <c r="D15" s="324"/>
      <c r="E15" s="2"/>
      <c r="F15" s="2"/>
      <c r="G15" s="2"/>
      <c r="H15" s="2"/>
      <c r="I15" s="2"/>
      <c r="J15" s="2"/>
      <c r="K15" s="2"/>
      <c r="L15" s="329" t="s">
        <v>23</v>
      </c>
      <c r="M15" s="330"/>
      <c r="N15" s="331"/>
      <c r="O15" s="2"/>
      <c r="P15" s="2"/>
      <c r="Q15" s="2"/>
      <c r="R15" s="2"/>
      <c r="S15" s="2"/>
      <c r="T15" s="2"/>
    </row>
    <row r="16" spans="1:20" ht="21" customHeight="1" x14ac:dyDescent="0.2">
      <c r="A16" s="2"/>
      <c r="B16" s="317" t="s">
        <v>85</v>
      </c>
      <c r="C16" s="317"/>
      <c r="D16" s="317"/>
      <c r="E16" s="2"/>
      <c r="F16" s="2"/>
      <c r="G16" s="2"/>
      <c r="H16" s="2"/>
      <c r="I16" s="2"/>
      <c r="J16" s="2"/>
      <c r="K16" s="2"/>
      <c r="L16" s="15" t="s">
        <v>0</v>
      </c>
      <c r="M16" s="16" t="s">
        <v>1</v>
      </c>
      <c r="N16" s="17" t="s">
        <v>2</v>
      </c>
      <c r="O16" s="2"/>
      <c r="P16" s="2"/>
      <c r="Q16" s="2"/>
      <c r="R16" s="2"/>
      <c r="S16" s="2"/>
      <c r="T16" s="2"/>
    </row>
    <row r="17" spans="1:20" ht="21.75" thickBot="1" x14ac:dyDescent="0.5">
      <c r="A17" s="2"/>
      <c r="B17" s="325" t="s">
        <v>31</v>
      </c>
      <c r="C17" s="325"/>
      <c r="D17" s="325"/>
      <c r="E17" s="318" t="s">
        <v>33</v>
      </c>
      <c r="F17" s="318"/>
      <c r="G17" s="2"/>
      <c r="H17" s="2"/>
      <c r="I17" s="2"/>
      <c r="J17" s="2"/>
      <c r="K17" s="2"/>
      <c r="L17" s="6">
        <f>Sheet7!Z28</f>
        <v>0</v>
      </c>
      <c r="M17" s="7">
        <f>Sheet7!AA28</f>
        <v>0</v>
      </c>
      <c r="N17" s="8">
        <f>Sheet7!AB28</f>
        <v>0</v>
      </c>
      <c r="O17" s="2"/>
      <c r="P17" s="2"/>
      <c r="Q17" s="2"/>
      <c r="R17" s="2"/>
      <c r="S17" s="2"/>
      <c r="T17" s="2"/>
    </row>
    <row r="18" spans="1:20" ht="21.75" customHeight="1" thickBot="1" x14ac:dyDescent="0.25">
      <c r="A18" s="2"/>
      <c r="B18" s="346" t="s">
        <v>32</v>
      </c>
      <c r="C18" s="346"/>
      <c r="D18" s="346"/>
      <c r="E18" s="345" t="s">
        <v>29</v>
      </c>
      <c r="F18" s="345"/>
      <c r="G18" s="2"/>
      <c r="H18" s="2"/>
      <c r="I18" s="2"/>
      <c r="J18" s="2"/>
      <c r="K18" s="2"/>
      <c r="L18" s="2"/>
      <c r="M18" s="2"/>
      <c r="N18" s="2"/>
      <c r="O18" s="2"/>
      <c r="P18" s="2"/>
      <c r="Q18" s="2"/>
      <c r="R18" s="2"/>
      <c r="S18" s="2"/>
      <c r="T18" s="2"/>
    </row>
    <row r="19" spans="1:20" ht="21.75" customHeight="1" thickBot="1" x14ac:dyDescent="0.25">
      <c r="A19" s="2"/>
      <c r="B19" s="2"/>
      <c r="C19" s="2"/>
      <c r="D19" s="2"/>
      <c r="E19" s="2"/>
      <c r="F19" s="2"/>
      <c r="G19" s="14"/>
      <c r="H19" s="14"/>
      <c r="I19" s="2"/>
      <c r="J19" s="2"/>
      <c r="K19" s="2"/>
      <c r="L19" s="332" t="s">
        <v>83</v>
      </c>
      <c r="M19" s="327"/>
      <c r="N19" s="328"/>
      <c r="O19" s="14"/>
      <c r="P19" s="2"/>
      <c r="Q19" s="2"/>
      <c r="R19" s="2"/>
      <c r="S19" s="2"/>
      <c r="T19" s="2"/>
    </row>
    <row r="20" spans="1:20" ht="21" customHeight="1" x14ac:dyDescent="0.2">
      <c r="A20" s="2"/>
      <c r="B20" s="319" t="s">
        <v>94</v>
      </c>
      <c r="C20" s="320"/>
      <c r="D20" s="320"/>
      <c r="E20" s="320"/>
      <c r="F20" s="321"/>
      <c r="G20" s="14"/>
      <c r="H20" s="14"/>
      <c r="I20" s="2"/>
      <c r="J20" s="2"/>
      <c r="K20" s="2"/>
      <c r="L20" s="21" t="s">
        <v>0</v>
      </c>
      <c r="M20" s="22" t="s">
        <v>1</v>
      </c>
      <c r="N20" s="23" t="s">
        <v>2</v>
      </c>
      <c r="O20" s="14"/>
      <c r="P20" s="2"/>
      <c r="Q20" s="2"/>
      <c r="R20" s="2"/>
      <c r="S20" s="2"/>
      <c r="T20" s="2"/>
    </row>
    <row r="21" spans="1:20" ht="21" customHeight="1" thickBot="1" x14ac:dyDescent="0.25">
      <c r="A21" s="2"/>
      <c r="B21" s="311"/>
      <c r="C21" s="312"/>
      <c r="D21" s="312"/>
      <c r="E21" s="312"/>
      <c r="F21" s="313"/>
      <c r="G21" s="14"/>
      <c r="H21" s="14"/>
      <c r="I21" s="14"/>
      <c r="J21" s="14"/>
      <c r="K21" s="2"/>
      <c r="L21" s="6">
        <f>Sheet7!AC16</f>
        <v>0</v>
      </c>
      <c r="M21" s="7">
        <f>Sheet7!AD16</f>
        <v>0</v>
      </c>
      <c r="N21" s="8">
        <f>Sheet7!AE16</f>
        <v>0</v>
      </c>
      <c r="O21" s="14"/>
      <c r="P21" s="2"/>
      <c r="Q21" s="2"/>
      <c r="R21" s="2"/>
      <c r="S21" s="2"/>
      <c r="T21" s="2"/>
    </row>
    <row r="22" spans="1:20" ht="21" customHeight="1" thickBot="1" x14ac:dyDescent="0.25">
      <c r="A22" s="2"/>
      <c r="B22" s="347" t="s">
        <v>95</v>
      </c>
      <c r="C22" s="348"/>
      <c r="D22" s="348"/>
      <c r="E22" s="348"/>
      <c r="F22" s="349"/>
      <c r="G22" s="14"/>
      <c r="H22" s="14"/>
      <c r="I22" s="14"/>
      <c r="J22" s="14"/>
      <c r="K22" s="2"/>
      <c r="L22" s="2"/>
      <c r="M22" s="2"/>
      <c r="N22" s="2"/>
      <c r="O22" s="14"/>
      <c r="P22" s="2"/>
      <c r="Q22" s="2"/>
      <c r="R22" s="2"/>
      <c r="S22" s="2"/>
      <c r="T22" s="2"/>
    </row>
    <row r="23" spans="1:20" ht="21.75" customHeight="1" x14ac:dyDescent="0.2">
      <c r="A23" s="2"/>
      <c r="B23" s="347"/>
      <c r="C23" s="348"/>
      <c r="D23" s="348"/>
      <c r="E23" s="348"/>
      <c r="F23" s="349"/>
      <c r="G23" s="24"/>
      <c r="H23" s="14"/>
      <c r="I23" s="14"/>
      <c r="J23" s="14"/>
      <c r="K23" s="2"/>
      <c r="L23" s="333" t="str">
        <f>IF(Sheet7!GO13&gt;0,Sheet3!F10,Sheet3!F9)</f>
        <v>تجربه</v>
      </c>
      <c r="M23" s="334"/>
      <c r="N23" s="335"/>
      <c r="O23" s="14"/>
      <c r="P23" s="2"/>
      <c r="Q23" s="2"/>
      <c r="R23" s="2"/>
      <c r="S23" s="2"/>
      <c r="T23" s="2"/>
    </row>
    <row r="24" spans="1:20" ht="21" customHeight="1" x14ac:dyDescent="0.2">
      <c r="A24" s="2"/>
      <c r="B24" s="311" t="s">
        <v>93</v>
      </c>
      <c r="C24" s="312"/>
      <c r="D24" s="312"/>
      <c r="E24" s="312"/>
      <c r="F24" s="313"/>
      <c r="G24" s="14"/>
      <c r="H24" s="14"/>
      <c r="I24" s="14"/>
      <c r="J24" s="14"/>
      <c r="K24" s="2"/>
      <c r="L24" s="18" t="s">
        <v>0</v>
      </c>
      <c r="M24" s="19" t="s">
        <v>1</v>
      </c>
      <c r="N24" s="20" t="s">
        <v>2</v>
      </c>
      <c r="O24" s="14"/>
      <c r="P24" s="2"/>
      <c r="Q24" s="2"/>
      <c r="R24" s="2"/>
      <c r="S24" s="2"/>
      <c r="T24" s="2"/>
    </row>
    <row r="25" spans="1:20" ht="21.75" thickBot="1" x14ac:dyDescent="0.25">
      <c r="A25" s="2"/>
      <c r="B25" s="314"/>
      <c r="C25" s="315"/>
      <c r="D25" s="315"/>
      <c r="E25" s="315"/>
      <c r="F25" s="316"/>
      <c r="G25" s="14"/>
      <c r="H25" s="14"/>
      <c r="I25" s="14"/>
      <c r="J25" s="14"/>
      <c r="K25" s="2"/>
      <c r="L25" s="6">
        <f>Sheet7!HM13</f>
        <v>0</v>
      </c>
      <c r="M25" s="7">
        <f>Sheet7!HN13</f>
        <v>0</v>
      </c>
      <c r="N25" s="8">
        <f>Sheet7!HO13</f>
        <v>0</v>
      </c>
      <c r="O25" s="14"/>
      <c r="P25" s="2"/>
      <c r="Q25" s="2"/>
      <c r="R25" s="2"/>
      <c r="S25" s="2"/>
      <c r="T25" s="2"/>
    </row>
    <row r="26" spans="1:20" ht="16.5" x14ac:dyDescent="0.35">
      <c r="A26" s="2"/>
      <c r="B26" s="2"/>
      <c r="C26" s="2"/>
      <c r="D26" s="2"/>
      <c r="E26" s="2"/>
      <c r="F26" s="14"/>
      <c r="G26" s="73"/>
      <c r="H26" s="74"/>
      <c r="I26" s="74"/>
      <c r="J26" s="14"/>
      <c r="K26" s="14"/>
      <c r="L26" s="14"/>
      <c r="M26" s="14"/>
      <c r="N26" s="14"/>
      <c r="O26" s="14"/>
      <c r="P26" s="2"/>
      <c r="Q26" s="2"/>
      <c r="R26" s="2"/>
      <c r="S26" s="2"/>
      <c r="T26" s="2"/>
    </row>
    <row r="27" spans="1:20" ht="16.5" x14ac:dyDescent="0.35">
      <c r="A27" s="14"/>
      <c r="B27" s="25"/>
      <c r="C27" s="25"/>
      <c r="D27" s="25"/>
      <c r="E27" s="25"/>
      <c r="F27" s="25"/>
      <c r="G27" s="25"/>
      <c r="H27" s="25"/>
      <c r="I27" s="25"/>
      <c r="J27" s="25"/>
      <c r="K27" s="25"/>
      <c r="L27" s="25"/>
      <c r="M27" s="14"/>
      <c r="N27" s="14"/>
      <c r="O27" s="14"/>
      <c r="P27" s="2"/>
      <c r="Q27" s="2"/>
      <c r="R27" s="2"/>
      <c r="S27" s="2"/>
      <c r="T27" s="2"/>
    </row>
    <row r="28" spans="1:20" x14ac:dyDescent="0.2">
      <c r="A28" s="14"/>
      <c r="B28" s="26"/>
      <c r="C28" s="26"/>
      <c r="D28" s="26"/>
      <c r="E28" s="26"/>
      <c r="F28" s="26"/>
      <c r="G28" s="14"/>
      <c r="H28" s="2"/>
      <c r="I28" s="2"/>
      <c r="J28" s="2"/>
      <c r="K28" s="14"/>
      <c r="L28" s="14"/>
      <c r="M28" s="14"/>
      <c r="N28" s="14"/>
      <c r="O28" s="14"/>
      <c r="P28" s="2"/>
      <c r="Q28" s="2"/>
      <c r="R28" s="2"/>
      <c r="S28" s="2"/>
      <c r="T28" s="2"/>
    </row>
    <row r="29" spans="1:20" x14ac:dyDescent="0.2">
      <c r="A29" s="14"/>
      <c r="B29" s="27"/>
      <c r="C29" s="27"/>
      <c r="D29" s="27"/>
      <c r="E29" s="27"/>
      <c r="F29" s="27"/>
      <c r="G29" s="14"/>
      <c r="H29" s="2"/>
      <c r="I29" s="2"/>
      <c r="J29" s="2"/>
      <c r="K29" s="14"/>
      <c r="L29" s="14"/>
      <c r="M29" s="14"/>
      <c r="N29" s="14"/>
      <c r="O29" s="14"/>
      <c r="P29" s="2"/>
      <c r="Q29" s="2"/>
      <c r="R29" s="2"/>
      <c r="S29" s="2"/>
      <c r="T29" s="2"/>
    </row>
    <row r="30" spans="1:20" x14ac:dyDescent="0.2">
      <c r="A30" s="14"/>
      <c r="B30" s="14"/>
      <c r="C30" s="14"/>
      <c r="D30" s="14"/>
      <c r="E30" s="14"/>
      <c r="F30" s="14"/>
      <c r="G30" s="14"/>
      <c r="H30" s="2"/>
      <c r="I30" s="2"/>
      <c r="J30" s="2"/>
      <c r="K30" s="14"/>
      <c r="L30" s="14"/>
      <c r="M30" s="14"/>
      <c r="N30" s="14"/>
      <c r="O30" s="14"/>
      <c r="P30" s="2"/>
      <c r="Q30" s="2"/>
      <c r="R30" s="2"/>
      <c r="S30" s="2"/>
      <c r="T30" s="2"/>
    </row>
    <row r="31" spans="1:20" x14ac:dyDescent="0.2">
      <c r="A31" s="14"/>
      <c r="B31" s="14"/>
      <c r="C31" s="14"/>
      <c r="D31" s="14"/>
      <c r="E31" s="14"/>
      <c r="F31" s="14"/>
      <c r="G31" s="14"/>
      <c r="H31" s="2"/>
      <c r="I31" s="2"/>
      <c r="J31" s="2"/>
      <c r="K31" s="14"/>
      <c r="L31" s="14"/>
      <c r="M31" s="14"/>
      <c r="N31" s="14"/>
      <c r="O31" s="14"/>
      <c r="P31" s="2"/>
      <c r="Q31" s="2"/>
      <c r="R31" s="2"/>
      <c r="S31" s="2"/>
      <c r="T31" s="2"/>
    </row>
    <row r="32" spans="1:20" x14ac:dyDescent="0.2">
      <c r="A32" s="2"/>
      <c r="B32" s="2"/>
      <c r="C32" s="2"/>
      <c r="D32" s="2"/>
      <c r="E32" s="2"/>
      <c r="F32" s="2"/>
      <c r="G32" s="14"/>
      <c r="H32" s="14"/>
      <c r="I32" s="14"/>
      <c r="J32" s="14"/>
      <c r="K32" s="14"/>
      <c r="L32" s="14"/>
      <c r="M32" s="14"/>
      <c r="N32" s="14"/>
      <c r="O32" s="14"/>
      <c r="P32" s="2"/>
      <c r="Q32" s="2"/>
      <c r="R32" s="2"/>
      <c r="S32" s="2"/>
      <c r="T32" s="2"/>
    </row>
    <row r="33" spans="1:20" x14ac:dyDescent="0.2">
      <c r="A33" s="2"/>
      <c r="B33" s="2"/>
      <c r="C33" s="2"/>
      <c r="D33" s="2"/>
      <c r="E33" s="2"/>
      <c r="F33" s="2"/>
      <c r="G33" s="14"/>
      <c r="H33" s="14"/>
      <c r="I33" s="14"/>
      <c r="J33" s="14"/>
      <c r="K33" s="14"/>
      <c r="L33" s="14"/>
      <c r="M33" s="14"/>
      <c r="N33" s="14"/>
      <c r="O33" s="14"/>
      <c r="P33" s="2"/>
      <c r="Q33" s="2"/>
      <c r="R33" s="2"/>
      <c r="S33" s="2"/>
      <c r="T33" s="2"/>
    </row>
    <row r="34" spans="1:20" ht="22.5" x14ac:dyDescent="0.2">
      <c r="A34" s="2"/>
      <c r="B34" s="2"/>
      <c r="C34" s="2"/>
      <c r="D34" s="2"/>
      <c r="E34" s="2"/>
      <c r="F34" s="75"/>
      <c r="G34" s="14"/>
      <c r="H34" s="14"/>
      <c r="I34" s="14"/>
      <c r="J34" s="14"/>
      <c r="K34" s="14"/>
      <c r="L34" s="14"/>
      <c r="M34" s="14"/>
      <c r="N34" s="14"/>
      <c r="O34" s="14"/>
      <c r="P34" s="2"/>
      <c r="Q34" s="2"/>
      <c r="R34" s="2"/>
      <c r="S34" s="2"/>
      <c r="T34" s="2"/>
    </row>
    <row r="35" spans="1:20" x14ac:dyDescent="0.2">
      <c r="A35" s="2"/>
      <c r="B35" s="2"/>
      <c r="C35" s="2"/>
      <c r="D35" s="2"/>
      <c r="E35" s="2"/>
      <c r="F35" s="2"/>
      <c r="G35" s="2"/>
      <c r="H35" s="2"/>
      <c r="I35" s="2"/>
      <c r="J35" s="2"/>
      <c r="K35" s="2"/>
      <c r="L35" s="2"/>
      <c r="M35" s="2"/>
      <c r="N35" s="2"/>
      <c r="O35" s="2"/>
      <c r="P35" s="2"/>
      <c r="Q35" s="2"/>
      <c r="R35" s="2"/>
      <c r="S35" s="2"/>
      <c r="T35" s="2"/>
    </row>
    <row r="36" spans="1:20" ht="21.75" x14ac:dyDescent="0.2">
      <c r="A36" s="2"/>
      <c r="B36" s="2"/>
      <c r="C36" s="2"/>
      <c r="D36" s="2"/>
      <c r="E36" s="2"/>
      <c r="F36" s="76"/>
      <c r="G36" s="2"/>
      <c r="H36" s="2"/>
      <c r="I36" s="2"/>
      <c r="J36" s="2"/>
      <c r="K36" s="2"/>
      <c r="L36" s="2"/>
      <c r="M36" s="2"/>
      <c r="N36" s="2"/>
      <c r="O36" s="2"/>
      <c r="P36" s="2"/>
      <c r="Q36" s="2"/>
      <c r="R36" s="2"/>
      <c r="S36" s="2"/>
      <c r="T36" s="2"/>
    </row>
    <row r="37" spans="1:20" ht="21.75" x14ac:dyDescent="0.2">
      <c r="A37" s="2"/>
      <c r="B37" s="2"/>
      <c r="C37" s="2"/>
      <c r="D37" s="2"/>
      <c r="E37" s="76"/>
      <c r="F37" s="76"/>
      <c r="G37" s="2"/>
      <c r="H37" s="2"/>
      <c r="I37" s="2"/>
      <c r="J37" s="2"/>
      <c r="K37" s="2"/>
      <c r="L37" s="2"/>
      <c r="M37" s="2"/>
      <c r="N37" s="2"/>
      <c r="O37" s="2"/>
      <c r="P37" s="2"/>
      <c r="Q37" s="2"/>
      <c r="R37" s="2"/>
      <c r="S37" s="2"/>
      <c r="T37" s="2"/>
    </row>
    <row r="38" spans="1:20" ht="15" x14ac:dyDescent="0.2">
      <c r="A38" s="2"/>
      <c r="B38" s="2"/>
      <c r="C38" s="2"/>
      <c r="D38" s="2"/>
      <c r="E38" s="77"/>
      <c r="F38" s="77"/>
      <c r="G38" s="2"/>
      <c r="H38" s="2"/>
      <c r="I38" s="2"/>
      <c r="J38" s="2"/>
      <c r="K38" s="2"/>
      <c r="L38" s="2"/>
      <c r="M38" s="2"/>
      <c r="N38" s="2"/>
      <c r="O38" s="2"/>
      <c r="P38" s="2"/>
      <c r="Q38" s="2"/>
      <c r="R38" s="2"/>
      <c r="S38" s="2"/>
      <c r="T38" s="2"/>
    </row>
    <row r="39" spans="1:20" x14ac:dyDescent="0.2">
      <c r="A39" s="2"/>
      <c r="B39" s="2"/>
      <c r="C39" s="2"/>
      <c r="D39" s="2"/>
      <c r="E39" s="2"/>
      <c r="F39" s="2"/>
      <c r="G39" s="2"/>
      <c r="H39" s="2"/>
      <c r="I39" s="2"/>
      <c r="J39" s="2"/>
      <c r="K39" s="2"/>
      <c r="L39" s="2"/>
      <c r="M39" s="2"/>
      <c r="N39" s="2"/>
      <c r="O39" s="2"/>
      <c r="P39" s="2"/>
      <c r="Q39" s="2"/>
      <c r="R39" s="2"/>
      <c r="S39" s="2"/>
      <c r="T39" s="2"/>
    </row>
    <row r="40" spans="1:20" x14ac:dyDescent="0.2">
      <c r="A40" s="2"/>
      <c r="B40" s="2"/>
      <c r="C40" s="2"/>
      <c r="D40" s="2"/>
      <c r="E40" s="2"/>
      <c r="F40" s="2"/>
      <c r="G40" s="2"/>
      <c r="H40" s="2"/>
      <c r="I40" s="2"/>
      <c r="J40" s="2"/>
      <c r="K40" s="2"/>
      <c r="L40" s="2"/>
      <c r="M40" s="2"/>
      <c r="N40" s="2"/>
      <c r="O40" s="2"/>
      <c r="P40" s="2"/>
      <c r="Q40" s="2"/>
      <c r="R40" s="2"/>
      <c r="S40" s="2"/>
      <c r="T40" s="2"/>
    </row>
    <row r="41" spans="1:20" x14ac:dyDescent="0.2">
      <c r="A41" s="2"/>
      <c r="B41" s="2"/>
      <c r="C41" s="2"/>
      <c r="D41" s="2"/>
      <c r="E41" s="2"/>
      <c r="F41" s="2"/>
      <c r="G41" s="2"/>
      <c r="H41" s="2"/>
      <c r="I41" s="2"/>
      <c r="J41" s="2"/>
      <c r="K41" s="2"/>
      <c r="L41" s="2"/>
      <c r="M41" s="2"/>
      <c r="N41" s="2"/>
      <c r="O41" s="2"/>
      <c r="P41" s="2"/>
      <c r="Q41" s="2"/>
      <c r="R41" s="2"/>
      <c r="S41" s="2"/>
      <c r="T41" s="2"/>
    </row>
    <row r="42" spans="1:20" x14ac:dyDescent="0.2">
      <c r="A42" s="2"/>
      <c r="B42" s="2"/>
      <c r="C42" s="2"/>
      <c r="D42" s="2"/>
      <c r="E42" s="2"/>
      <c r="F42" s="2"/>
      <c r="G42" s="2"/>
      <c r="H42" s="2"/>
      <c r="I42" s="2"/>
      <c r="J42" s="2"/>
      <c r="K42" s="2"/>
      <c r="L42" s="2"/>
      <c r="M42" s="2"/>
      <c r="N42" s="2"/>
      <c r="O42" s="2"/>
      <c r="P42" s="2"/>
      <c r="Q42" s="2"/>
      <c r="R42" s="2"/>
      <c r="S42" s="2"/>
      <c r="T42" s="2"/>
    </row>
    <row r="43" spans="1:20" x14ac:dyDescent="0.2">
      <c r="A43" s="2"/>
      <c r="B43" s="2"/>
      <c r="C43" s="2"/>
      <c r="D43" s="2"/>
      <c r="E43" s="2"/>
      <c r="F43" s="2"/>
      <c r="G43" s="2"/>
      <c r="H43" s="2"/>
      <c r="I43" s="2"/>
      <c r="J43" s="2"/>
      <c r="K43" s="2"/>
      <c r="L43" s="2"/>
      <c r="M43" s="2"/>
      <c r="N43" s="2"/>
      <c r="O43" s="2"/>
      <c r="P43" s="2"/>
      <c r="Q43" s="2"/>
      <c r="R43" s="2"/>
      <c r="S43" s="2"/>
      <c r="T43" s="2"/>
    </row>
    <row r="44" spans="1:20" x14ac:dyDescent="0.2">
      <c r="A44" s="2"/>
      <c r="B44" s="2"/>
      <c r="C44" s="2"/>
      <c r="D44" s="2"/>
      <c r="E44" s="2"/>
      <c r="F44" s="2"/>
      <c r="G44" s="2"/>
      <c r="H44" s="2"/>
      <c r="I44" s="2"/>
      <c r="J44" s="2"/>
      <c r="K44" s="2"/>
      <c r="L44" s="2"/>
      <c r="M44" s="2"/>
      <c r="N44" s="2"/>
      <c r="O44" s="2"/>
      <c r="P44" s="2"/>
      <c r="Q44" s="2"/>
      <c r="R44" s="2"/>
      <c r="S44" s="2"/>
      <c r="T44" s="2"/>
    </row>
    <row r="45" spans="1:20" x14ac:dyDescent="0.2">
      <c r="A45" s="2"/>
      <c r="B45" s="2"/>
      <c r="C45" s="2"/>
      <c r="D45" s="2"/>
      <c r="E45" s="2"/>
      <c r="F45" s="2"/>
      <c r="G45" s="2"/>
      <c r="H45" s="2"/>
      <c r="I45" s="2"/>
      <c r="J45" s="2"/>
      <c r="K45" s="2"/>
      <c r="L45" s="2"/>
      <c r="M45" s="2"/>
      <c r="N45" s="2"/>
      <c r="O45" s="2"/>
      <c r="P45" s="2"/>
      <c r="Q45" s="2"/>
      <c r="R45" s="2"/>
      <c r="S45" s="2"/>
      <c r="T45" s="2"/>
    </row>
    <row r="46" spans="1:20" x14ac:dyDescent="0.2">
      <c r="B46" s="78"/>
      <c r="C46" s="78"/>
      <c r="D46" s="78"/>
      <c r="E46" s="78"/>
      <c r="F46" s="78"/>
      <c r="G46" s="78"/>
      <c r="H46" s="78"/>
      <c r="I46" s="78"/>
      <c r="J46" s="78"/>
      <c r="K46" s="78"/>
      <c r="L46" s="78"/>
      <c r="M46" s="78"/>
      <c r="N46" s="78"/>
    </row>
    <row r="47" spans="1:20" x14ac:dyDescent="0.2">
      <c r="B47" s="78"/>
      <c r="C47" s="78"/>
      <c r="D47" s="78"/>
      <c r="E47" s="78"/>
      <c r="F47" s="78"/>
      <c r="G47" s="78"/>
      <c r="H47" s="78"/>
      <c r="I47" s="78"/>
      <c r="J47" s="78"/>
      <c r="K47" s="78"/>
      <c r="L47" s="78"/>
      <c r="M47" s="78"/>
      <c r="N47" s="78"/>
    </row>
  </sheetData>
  <sheetProtection algorithmName="SHA-512" hashValue="W3j15mfDZ82r6q7W+ALcxlgQOeHcLw3+BGvILg/lJXjKIcT2+j6SfSMxym9SZf6RH+VLH4WGLL7Fvd13Kck0Rw==" saltValue="TTExMT/RmM9MwUouWiCSFg==" spinCount="100000" sheet="1" objects="1" scenarios="1"/>
  <mergeCells count="19">
    <mergeCell ref="E18:F18"/>
    <mergeCell ref="B18:D18"/>
    <mergeCell ref="B22:F23"/>
    <mergeCell ref="B24:F25"/>
    <mergeCell ref="B16:D16"/>
    <mergeCell ref="E17:F17"/>
    <mergeCell ref="B20:F21"/>
    <mergeCell ref="B1:N1"/>
    <mergeCell ref="B2:N2"/>
    <mergeCell ref="B15:D15"/>
    <mergeCell ref="B17:D17"/>
    <mergeCell ref="L3:N3"/>
    <mergeCell ref="L15:N15"/>
    <mergeCell ref="L19:N19"/>
    <mergeCell ref="L23:N23"/>
    <mergeCell ref="B4:C4"/>
    <mergeCell ref="F3:H3"/>
    <mergeCell ref="I3:K3"/>
    <mergeCell ref="B3:E3"/>
  </mergeCells>
  <conditionalFormatting sqref="B5:N13">
    <cfRule type="expression" dxfId="4" priority="1">
      <formula>MOD(ROW(),2)=0</formula>
    </cfRule>
    <cfRule type="expression" dxfId="3" priority="2">
      <formula>MOD(row,2)=0</formula>
    </cfRule>
    <cfRule type="expression" dxfId="2" priority="4">
      <formula>MOD(row,2)=0</formula>
    </cfRule>
    <cfRule type="expression" dxfId="1" priority="5">
      <formula>MOD(row,2)=0</formula>
    </cfRule>
  </conditionalFormatting>
  <hyperlinks>
    <hyperlink ref="B18" r:id="rId1"/>
    <hyperlink ref="E18" r:id="rId2"/>
  </hyperlinks>
  <printOptions horizontalCentered="1" verticalCentered="1"/>
  <pageMargins left="0.70866141732283472" right="0.70866141732283472" top="0.74803149606299213" bottom="0.74803149606299213" header="0" footer="0"/>
  <pageSetup paperSize="9" scale="83" orientation="landscape" r:id="rId3"/>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Sheet3!$C$1:$C$3</xm:f>
          </x14:formula1>
          <xm:sqref>E5:E13</xm:sqref>
        </x14:dataValidation>
        <x14:dataValidation type="list" allowBlank="1" showInputMessage="1" showErrorMessage="1">
          <x14:formula1>
            <xm:f>Sheet3!$I$1:$I$32</xm:f>
          </x14:formula1>
          <xm:sqref>F5:F13 I5:I13</xm:sqref>
        </x14:dataValidation>
        <x14:dataValidation type="list" allowBlank="1" showInputMessage="1" showErrorMessage="1">
          <x14:formula1>
            <xm:f>Sheet3!$J$1:$J$13</xm:f>
          </x14:formula1>
          <xm:sqref>G5:G13 J5:J13</xm:sqref>
        </x14:dataValidation>
        <x14:dataValidation type="list" allowBlank="1" showInputMessage="1" showErrorMessage="1">
          <x14:formula1>
            <xm:f>Sheet3!$K$1:$K$82</xm:f>
          </x14:formula1>
          <xm:sqref>H5:H13</xm:sqref>
        </x14:dataValidation>
        <x14:dataValidation type="list" allowBlank="1" showInputMessage="1" showErrorMessage="1">
          <x14:formula1>
            <xm:f>Sheet3!$K$1:$K$72</xm:f>
          </x14:formula1>
          <xm:sqref>K5:K13</xm:sqref>
        </x14:dataValidation>
        <x14:dataValidation type="list" allowBlank="1" showInputMessage="1" showErrorMessage="1">
          <x14:formula1>
            <xm:f>Sheet3!$F$1:$F$7</xm:f>
          </x14:formula1>
          <xm:sqref>D5:D13</xm:sqref>
        </x14:dataValidation>
        <x14:dataValidation type="list" allowBlank="1" showInputMessage="1" showErrorMessage="1">
          <x14:formula1>
            <xm:f>Sheet3!$D$1:$D$9</xm:f>
          </x14:formula1>
          <xm:sqref>C5:C13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pageSetUpPr fitToPage="1"/>
  </sheetPr>
  <dimension ref="A1:P68"/>
  <sheetViews>
    <sheetView rightToLeft="1" topLeftCell="C1" zoomScaleNormal="100" zoomScaleSheetLayoutView="100" workbookViewId="0">
      <selection activeCell="M58" sqref="M58"/>
    </sheetView>
  </sheetViews>
  <sheetFormatPr defaultRowHeight="14.25" x14ac:dyDescent="0.2"/>
  <cols>
    <col min="1" max="1" width="1.125" customWidth="1"/>
    <col min="2" max="2" width="3.375" customWidth="1"/>
    <col min="3" max="3" width="67.75" customWidth="1"/>
    <col min="4" max="12" width="6.625" customWidth="1"/>
    <col min="15" max="15" width="10.625" customWidth="1"/>
  </cols>
  <sheetData>
    <row r="1" spans="1:16" ht="69.75" customHeight="1" thickBot="1" x14ac:dyDescent="0.7">
      <c r="A1" s="2"/>
      <c r="B1" s="29"/>
      <c r="C1" s="364" t="s">
        <v>80</v>
      </c>
      <c r="D1" s="364"/>
      <c r="E1" s="364"/>
      <c r="F1" s="364"/>
      <c r="G1" s="364"/>
      <c r="H1" s="364"/>
      <c r="I1" s="364"/>
      <c r="J1" s="30"/>
      <c r="K1" s="30"/>
      <c r="L1" s="30"/>
      <c r="M1" s="31"/>
      <c r="N1" s="32"/>
      <c r="O1" s="33"/>
      <c r="P1" s="1"/>
    </row>
    <row r="2" spans="1:16" ht="24" x14ac:dyDescent="0.2">
      <c r="A2" s="2"/>
      <c r="B2" s="350" t="s">
        <v>74</v>
      </c>
      <c r="C2" s="455" t="s">
        <v>91</v>
      </c>
      <c r="D2" s="352" t="s">
        <v>23</v>
      </c>
      <c r="E2" s="353"/>
      <c r="F2" s="354"/>
      <c r="G2" s="355" t="s">
        <v>83</v>
      </c>
      <c r="H2" s="353"/>
      <c r="I2" s="354"/>
      <c r="J2" s="355" t="str">
        <f>Sheet7!F47</f>
        <v>تجربه</v>
      </c>
      <c r="K2" s="353"/>
      <c r="L2" s="354"/>
      <c r="M2" s="14"/>
      <c r="N2" s="33"/>
      <c r="O2" s="33"/>
      <c r="P2" s="1"/>
    </row>
    <row r="3" spans="1:16" ht="21.75" thickBot="1" x14ac:dyDescent="0.25">
      <c r="A3" s="2"/>
      <c r="B3" s="351"/>
      <c r="C3" s="456"/>
      <c r="D3" s="34" t="s">
        <v>0</v>
      </c>
      <c r="E3" s="35" t="s">
        <v>1</v>
      </c>
      <c r="F3" s="36" t="s">
        <v>2</v>
      </c>
      <c r="G3" s="37" t="s">
        <v>0</v>
      </c>
      <c r="H3" s="35" t="s">
        <v>1</v>
      </c>
      <c r="I3" s="36" t="s">
        <v>2</v>
      </c>
      <c r="J3" s="37" t="s">
        <v>0</v>
      </c>
      <c r="K3" s="35" t="s">
        <v>1</v>
      </c>
      <c r="L3" s="36" t="s">
        <v>2</v>
      </c>
      <c r="M3" s="14"/>
      <c r="N3" s="33"/>
      <c r="O3" s="33"/>
      <c r="P3" s="1"/>
    </row>
    <row r="4" spans="1:16" ht="19.5" x14ac:dyDescent="0.25">
      <c r="A4" s="2"/>
      <c r="B4" s="38">
        <v>1</v>
      </c>
      <c r="C4" s="39" t="str">
        <f>IF('ورود اطلاعات'!H5=0,"-"," از "&amp;'ورود اطلاعات'!H5&amp;"/"&amp;'ورود اطلاعات'!G5&amp;"/"&amp;'ورود اطلاعات'!F5&amp;" تا "&amp;'ورود اطلاعات'!K5&amp;"/"&amp;'ورود اطلاعات'!J5&amp;"/"&amp;'ورود اطلاعات'!I5&amp;"  "&amp;"← ("&amp;'ورود اطلاعات'!N5&amp;" سال و "&amp;'ورود اطلاعات'!M5&amp;" ماه و "&amp;'ورود اطلاعات'!L5&amp;" روز) ← "&amp;'ورود اطلاعات'!C5&amp;" - "&amp;'ورود اطلاعات'!D5&amp;Sheet3!M1)</f>
        <v>-</v>
      </c>
      <c r="D4" s="40">
        <f>Sheet7!T25</f>
        <v>0</v>
      </c>
      <c r="E4" s="41">
        <f>Sheet7!U25</f>
        <v>0</v>
      </c>
      <c r="F4" s="42">
        <f>Sheet7!V25</f>
        <v>0</v>
      </c>
      <c r="G4" s="43">
        <f>Sheet7!W13</f>
        <v>0</v>
      </c>
      <c r="H4" s="41">
        <f>Sheet7!X13</f>
        <v>0</v>
      </c>
      <c r="I4" s="42">
        <f>Sheet7!Y13</f>
        <v>0</v>
      </c>
      <c r="J4" s="43">
        <f>Sheet7!HM1</f>
        <v>0</v>
      </c>
      <c r="K4" s="41">
        <f>Sheet7!HN1</f>
        <v>0</v>
      </c>
      <c r="L4" s="42">
        <f>Sheet7!HO1</f>
        <v>0</v>
      </c>
      <c r="M4" s="14"/>
      <c r="N4" s="33"/>
      <c r="O4" s="44"/>
      <c r="P4" s="1"/>
    </row>
    <row r="5" spans="1:16" ht="19.5" x14ac:dyDescent="0.25">
      <c r="A5" s="2"/>
      <c r="B5" s="45">
        <v>2</v>
      </c>
      <c r="C5" s="54" t="str">
        <f>IF('ورود اطلاعات'!H6=0,"-"," از "&amp;'ورود اطلاعات'!H6&amp;"/"&amp;'ورود اطلاعات'!G6&amp;"/"&amp;'ورود اطلاعات'!F6&amp;" تا "&amp;'ورود اطلاعات'!K6&amp;"/"&amp;'ورود اطلاعات'!J6&amp;"/"&amp;'ورود اطلاعات'!I6&amp;"  "&amp;"← ("&amp;'ورود اطلاعات'!N6&amp;" سال و "&amp;'ورود اطلاعات'!M6&amp;" ماه و "&amp;'ورود اطلاعات'!L6&amp;" روز) ← "&amp;'ورود اطلاعات'!C6&amp;" - "&amp;'ورود اطلاعات'!D6&amp;Sheet3!M2)</f>
        <v>-</v>
      </c>
      <c r="D5" s="46">
        <f>Sheet7!T26</f>
        <v>0</v>
      </c>
      <c r="E5" s="47">
        <f>Sheet7!U26</f>
        <v>0</v>
      </c>
      <c r="F5" s="48">
        <f>Sheet7!V26</f>
        <v>0</v>
      </c>
      <c r="G5" s="49">
        <f>Sheet7!W14</f>
        <v>0</v>
      </c>
      <c r="H5" s="50">
        <f>Sheet7!X14</f>
        <v>0</v>
      </c>
      <c r="I5" s="51">
        <f>Sheet7!Y14</f>
        <v>0</v>
      </c>
      <c r="J5" s="52">
        <f>Sheet7!HM2</f>
        <v>0</v>
      </c>
      <c r="K5" s="47">
        <f>Sheet7!HN2</f>
        <v>0</v>
      </c>
      <c r="L5" s="48">
        <f>Sheet7!HO2</f>
        <v>0</v>
      </c>
      <c r="M5" s="14"/>
      <c r="N5" s="33"/>
      <c r="O5" s="44"/>
      <c r="P5" s="1"/>
    </row>
    <row r="6" spans="1:16" ht="19.5" x14ac:dyDescent="0.25">
      <c r="A6" s="2"/>
      <c r="B6" s="53">
        <v>3</v>
      </c>
      <c r="C6" s="54" t="str">
        <f>IF('ورود اطلاعات'!H7=0,"-"," از "&amp;'ورود اطلاعات'!H7&amp;"/"&amp;'ورود اطلاعات'!G7&amp;"/"&amp;'ورود اطلاعات'!F7&amp;" تا "&amp;'ورود اطلاعات'!K7&amp;"/"&amp;'ورود اطلاعات'!J7&amp;"/"&amp;'ورود اطلاعات'!I7&amp;"  "&amp;"← ("&amp;'ورود اطلاعات'!N7&amp;" سال و "&amp;'ورود اطلاعات'!M7&amp;" ماه و "&amp;'ورود اطلاعات'!L7&amp;" روز) ← "&amp;'ورود اطلاعات'!C7&amp;" - "&amp;'ورود اطلاعات'!D7&amp;Sheet3!M3)</f>
        <v>-</v>
      </c>
      <c r="D6" s="40">
        <f>Sheet7!T27</f>
        <v>0</v>
      </c>
      <c r="E6" s="41">
        <f>Sheet7!U27</f>
        <v>0</v>
      </c>
      <c r="F6" s="42">
        <f>Sheet7!V27</f>
        <v>0</v>
      </c>
      <c r="G6" s="43">
        <f>Sheet7!W15</f>
        <v>0</v>
      </c>
      <c r="H6" s="41">
        <f>Sheet7!X15</f>
        <v>0</v>
      </c>
      <c r="I6" s="42">
        <f>Sheet7!Y15</f>
        <v>0</v>
      </c>
      <c r="J6" s="43">
        <f>Sheet7!HM3</f>
        <v>0</v>
      </c>
      <c r="K6" s="41">
        <f>Sheet7!HN3</f>
        <v>0</v>
      </c>
      <c r="L6" s="42">
        <f>Sheet7!HO3</f>
        <v>0</v>
      </c>
      <c r="M6" s="14"/>
      <c r="N6" s="33"/>
      <c r="O6" s="44"/>
      <c r="P6" s="1"/>
    </row>
    <row r="7" spans="1:16" ht="19.5" x14ac:dyDescent="0.25">
      <c r="A7" s="2"/>
      <c r="B7" s="45">
        <v>4</v>
      </c>
      <c r="C7" s="54" t="str">
        <f>IF('ورود اطلاعات'!H8=0,"-"," از "&amp;'ورود اطلاعات'!H8&amp;"/"&amp;'ورود اطلاعات'!G8&amp;"/"&amp;'ورود اطلاعات'!F8&amp;" تا "&amp;'ورود اطلاعات'!K8&amp;"/"&amp;'ورود اطلاعات'!J8&amp;"/"&amp;'ورود اطلاعات'!I8&amp;"  "&amp;"← ("&amp;'ورود اطلاعات'!N8&amp;" سال و "&amp;'ورود اطلاعات'!M8&amp;" ماه و "&amp;'ورود اطلاعات'!L8&amp;" روز) ← "&amp;'ورود اطلاعات'!C8&amp;" - "&amp;'ورود اطلاعات'!D8&amp;Sheet3!M4)</f>
        <v>-</v>
      </c>
      <c r="D7" s="46">
        <f>Sheet7!T28</f>
        <v>0</v>
      </c>
      <c r="E7" s="47">
        <f>Sheet7!U28</f>
        <v>0</v>
      </c>
      <c r="F7" s="48">
        <f>Sheet7!V28</f>
        <v>0</v>
      </c>
      <c r="G7" s="49">
        <f>Sheet7!W16</f>
        <v>0</v>
      </c>
      <c r="H7" s="50">
        <f>Sheet7!X16</f>
        <v>0</v>
      </c>
      <c r="I7" s="51">
        <f>Sheet7!Y16</f>
        <v>0</v>
      </c>
      <c r="J7" s="52">
        <f>Sheet7!HM4</f>
        <v>0</v>
      </c>
      <c r="K7" s="47">
        <f>Sheet7!HN4</f>
        <v>0</v>
      </c>
      <c r="L7" s="48">
        <f>Sheet7!HO4</f>
        <v>0</v>
      </c>
      <c r="M7" s="14"/>
      <c r="N7" s="33"/>
      <c r="O7" s="44"/>
      <c r="P7" s="1"/>
    </row>
    <row r="8" spans="1:16" ht="19.5" x14ac:dyDescent="0.25">
      <c r="A8" s="2"/>
      <c r="B8" s="53">
        <v>5</v>
      </c>
      <c r="C8" s="54" t="str">
        <f>IF('ورود اطلاعات'!H9=0,"-"," از "&amp;'ورود اطلاعات'!H9&amp;"/"&amp;'ورود اطلاعات'!G9&amp;"/"&amp;'ورود اطلاعات'!F9&amp;" تا "&amp;'ورود اطلاعات'!K9&amp;"/"&amp;'ورود اطلاعات'!J9&amp;"/"&amp;'ورود اطلاعات'!I9&amp;"  "&amp;"← ("&amp;'ورود اطلاعات'!N9&amp;" سال و "&amp;'ورود اطلاعات'!M9&amp;" ماه و "&amp;'ورود اطلاعات'!L9&amp;" روز) ← "&amp;'ورود اطلاعات'!C9&amp;" - "&amp;'ورود اطلاعات'!D9&amp;Sheet3!M5)</f>
        <v>-</v>
      </c>
      <c r="D8" s="40">
        <f>Sheet7!T29</f>
        <v>0</v>
      </c>
      <c r="E8" s="41">
        <f>Sheet7!U29</f>
        <v>0</v>
      </c>
      <c r="F8" s="42">
        <f>Sheet7!V29</f>
        <v>0</v>
      </c>
      <c r="G8" s="43">
        <f>Sheet7!W17</f>
        <v>0</v>
      </c>
      <c r="H8" s="41">
        <f>Sheet7!X17</f>
        <v>0</v>
      </c>
      <c r="I8" s="42">
        <f>Sheet7!Y17</f>
        <v>0</v>
      </c>
      <c r="J8" s="43">
        <f>Sheet7!HM5</f>
        <v>0</v>
      </c>
      <c r="K8" s="41">
        <f>Sheet7!HN5</f>
        <v>0</v>
      </c>
      <c r="L8" s="42">
        <f>Sheet7!HO5</f>
        <v>0</v>
      </c>
      <c r="M8" s="14"/>
      <c r="N8" s="33"/>
      <c r="O8" s="44"/>
      <c r="P8" s="1"/>
    </row>
    <row r="9" spans="1:16" ht="19.5" x14ac:dyDescent="0.25">
      <c r="A9" s="2"/>
      <c r="B9" s="45">
        <v>6</v>
      </c>
      <c r="C9" s="54" t="str">
        <f>IF('ورود اطلاعات'!H10=0,"-"," از "&amp;'ورود اطلاعات'!H10&amp;"/"&amp;'ورود اطلاعات'!G10&amp;"/"&amp;'ورود اطلاعات'!F10&amp;" تا "&amp;'ورود اطلاعات'!K10&amp;"/"&amp;'ورود اطلاعات'!J10&amp;"/"&amp;'ورود اطلاعات'!I10&amp;"  "&amp;"← ("&amp;'ورود اطلاعات'!N10&amp;" سال و "&amp;'ورود اطلاعات'!M10&amp;" ماه و "&amp;'ورود اطلاعات'!L10&amp;" روز) ← "&amp;'ورود اطلاعات'!C10&amp;" - "&amp;'ورود اطلاعات'!D10&amp;Sheet3!M6)</f>
        <v>-</v>
      </c>
      <c r="D9" s="46">
        <f>Sheet7!T30</f>
        <v>0</v>
      </c>
      <c r="E9" s="47">
        <f>Sheet7!U30</f>
        <v>0</v>
      </c>
      <c r="F9" s="48">
        <f>Sheet7!V30</f>
        <v>0</v>
      </c>
      <c r="G9" s="49">
        <f>Sheet7!W18</f>
        <v>0</v>
      </c>
      <c r="H9" s="50">
        <f>Sheet7!X18</f>
        <v>0</v>
      </c>
      <c r="I9" s="51">
        <f>Sheet7!Y18</f>
        <v>0</v>
      </c>
      <c r="J9" s="52">
        <f>Sheet7!HM6</f>
        <v>0</v>
      </c>
      <c r="K9" s="47">
        <f>Sheet7!HN6</f>
        <v>0</v>
      </c>
      <c r="L9" s="48">
        <f>Sheet7!HO6</f>
        <v>0</v>
      </c>
      <c r="M9" s="14"/>
      <c r="N9" s="33"/>
      <c r="O9" s="44"/>
      <c r="P9" s="1"/>
    </row>
    <row r="10" spans="1:16" ht="19.5" x14ac:dyDescent="0.25">
      <c r="A10" s="2"/>
      <c r="B10" s="53">
        <v>7</v>
      </c>
      <c r="C10" s="54" t="str">
        <f>IF('ورود اطلاعات'!H11=0,"-"," از "&amp;'ورود اطلاعات'!H11&amp;"/"&amp;'ورود اطلاعات'!G11&amp;"/"&amp;'ورود اطلاعات'!F11&amp;" تا "&amp;'ورود اطلاعات'!K11&amp;"/"&amp;'ورود اطلاعات'!J11&amp;"/"&amp;'ورود اطلاعات'!I11&amp;"  "&amp;"← ("&amp;'ورود اطلاعات'!N11&amp;" سال و "&amp;'ورود اطلاعات'!M11&amp;" ماه و "&amp;'ورود اطلاعات'!L11&amp;" روز) ← "&amp;'ورود اطلاعات'!C11&amp;" - "&amp;'ورود اطلاعات'!D11&amp;Sheet3!M7)</f>
        <v>-</v>
      </c>
      <c r="D10" s="40">
        <f>Sheet7!T31</f>
        <v>0</v>
      </c>
      <c r="E10" s="41">
        <f>Sheet7!U31</f>
        <v>0</v>
      </c>
      <c r="F10" s="42">
        <f>Sheet7!V31</f>
        <v>0</v>
      </c>
      <c r="G10" s="43">
        <f>Sheet7!W19</f>
        <v>0</v>
      </c>
      <c r="H10" s="41">
        <f>Sheet7!X19</f>
        <v>0</v>
      </c>
      <c r="I10" s="42">
        <f>Sheet7!Y19</f>
        <v>0</v>
      </c>
      <c r="J10" s="43">
        <f>Sheet7!HM7</f>
        <v>0</v>
      </c>
      <c r="K10" s="41">
        <f>Sheet7!HN7</f>
        <v>0</v>
      </c>
      <c r="L10" s="42">
        <f>Sheet7!HO7</f>
        <v>0</v>
      </c>
      <c r="M10" s="14"/>
      <c r="N10" s="33"/>
      <c r="O10" s="44"/>
      <c r="P10" s="1"/>
    </row>
    <row r="11" spans="1:16" ht="19.5" x14ac:dyDescent="0.25">
      <c r="A11" s="2"/>
      <c r="B11" s="45">
        <v>8</v>
      </c>
      <c r="C11" s="54" t="str">
        <f>IF('ورود اطلاعات'!H12=0,"-"," از "&amp;'ورود اطلاعات'!H12&amp;"/"&amp;'ورود اطلاعات'!G12&amp;"/"&amp;'ورود اطلاعات'!F12&amp;" تا "&amp;'ورود اطلاعات'!K12&amp;"/"&amp;'ورود اطلاعات'!J12&amp;"/"&amp;'ورود اطلاعات'!I12&amp;"  "&amp;"← ("&amp;'ورود اطلاعات'!N12&amp;" سال و "&amp;'ورود اطلاعات'!M12&amp;" ماه و "&amp;'ورود اطلاعات'!L12&amp;" روز) ← "&amp;'ورود اطلاعات'!C12&amp;" - "&amp;'ورود اطلاعات'!D12&amp;Sheet3!M8)</f>
        <v>-</v>
      </c>
      <c r="D11" s="46">
        <f>Sheet7!T32</f>
        <v>0</v>
      </c>
      <c r="E11" s="47">
        <f>Sheet7!U32</f>
        <v>0</v>
      </c>
      <c r="F11" s="48">
        <f>Sheet7!V32</f>
        <v>0</v>
      </c>
      <c r="G11" s="49">
        <f>Sheet7!W20</f>
        <v>0</v>
      </c>
      <c r="H11" s="50">
        <f>Sheet7!X20</f>
        <v>0</v>
      </c>
      <c r="I11" s="51">
        <f>Sheet7!Y20</f>
        <v>0</v>
      </c>
      <c r="J11" s="52">
        <f>Sheet7!HM8</f>
        <v>0</v>
      </c>
      <c r="K11" s="47">
        <f>Sheet7!HN8</f>
        <v>0</v>
      </c>
      <c r="L11" s="48">
        <f>Sheet7!HO8</f>
        <v>0</v>
      </c>
      <c r="M11" s="14"/>
      <c r="N11" s="55"/>
      <c r="O11" s="44"/>
      <c r="P11" s="1"/>
    </row>
    <row r="12" spans="1:16" ht="20.25" thickBot="1" x14ac:dyDescent="0.3">
      <c r="A12" s="2"/>
      <c r="B12" s="56">
        <v>9</v>
      </c>
      <c r="C12" s="57" t="str">
        <f>IF('ورود اطلاعات'!H13=0,"-"," از "&amp;'ورود اطلاعات'!H13&amp;"/"&amp;'ورود اطلاعات'!G13&amp;"/"&amp;'ورود اطلاعات'!F13&amp;" تا "&amp;'ورود اطلاعات'!K13&amp;"/"&amp;'ورود اطلاعات'!J13&amp;"/"&amp;'ورود اطلاعات'!I13&amp;"  "&amp;"← ("&amp;'ورود اطلاعات'!N13&amp;" سال و "&amp;'ورود اطلاعات'!M13&amp;" ماه و "&amp;'ورود اطلاعات'!L13&amp;" روز) ← "&amp;'ورود اطلاعات'!C13&amp;" - "&amp;'ورود اطلاعات'!D13&amp;Sheet3!M9)</f>
        <v>-</v>
      </c>
      <c r="D12" s="58">
        <f>Sheet7!T33</f>
        <v>0</v>
      </c>
      <c r="E12" s="59">
        <f>Sheet7!U33</f>
        <v>0</v>
      </c>
      <c r="F12" s="60">
        <f>Sheet7!V33</f>
        <v>0</v>
      </c>
      <c r="G12" s="61">
        <f>Sheet7!W21</f>
        <v>0</v>
      </c>
      <c r="H12" s="59">
        <f>Sheet7!X21</f>
        <v>0</v>
      </c>
      <c r="I12" s="60">
        <f>Sheet7!Y21</f>
        <v>0</v>
      </c>
      <c r="J12" s="61">
        <f>Sheet7!HM9</f>
        <v>0</v>
      </c>
      <c r="K12" s="59">
        <f>Sheet7!HN9</f>
        <v>0</v>
      </c>
      <c r="L12" s="60">
        <f>Sheet7!HO9</f>
        <v>0</v>
      </c>
      <c r="M12" s="14"/>
      <c r="N12" s="33"/>
      <c r="O12" s="44"/>
      <c r="P12" s="1"/>
    </row>
    <row r="13" spans="1:16" ht="35.25" customHeight="1" x14ac:dyDescent="0.2">
      <c r="A13" s="2"/>
      <c r="B13" s="2"/>
      <c r="C13" s="2"/>
      <c r="D13" s="2"/>
      <c r="E13" s="2"/>
      <c r="F13" s="2"/>
      <c r="G13" s="2"/>
      <c r="H13" s="4"/>
      <c r="I13" s="4"/>
      <c r="J13" s="4"/>
      <c r="K13" s="4"/>
      <c r="L13" s="4"/>
      <c r="M13" s="4"/>
      <c r="N13" s="62"/>
      <c r="O13" s="33"/>
      <c r="P13" s="1"/>
    </row>
    <row r="14" spans="1:16" x14ac:dyDescent="0.2">
      <c r="A14" s="2"/>
      <c r="B14" s="14"/>
      <c r="C14" s="14"/>
      <c r="D14" s="14"/>
      <c r="E14" s="14"/>
      <c r="F14" s="14"/>
      <c r="G14" s="14"/>
      <c r="H14" s="14"/>
      <c r="I14" s="14"/>
      <c r="J14" s="14"/>
      <c r="K14" s="14"/>
      <c r="L14" s="14"/>
      <c r="M14" s="14"/>
      <c r="N14" s="33"/>
      <c r="O14" s="33"/>
      <c r="P14" s="1"/>
    </row>
    <row r="15" spans="1:16" x14ac:dyDescent="0.2">
      <c r="A15" s="2"/>
      <c r="B15" s="14"/>
      <c r="C15" s="14"/>
      <c r="D15" s="14"/>
      <c r="E15" s="14"/>
      <c r="F15" s="14"/>
      <c r="G15" s="14"/>
      <c r="H15" s="14"/>
      <c r="I15" s="14"/>
      <c r="J15" s="14"/>
      <c r="K15" s="14"/>
      <c r="L15" s="14"/>
      <c r="M15" s="14"/>
      <c r="N15" s="33"/>
      <c r="O15" s="33"/>
      <c r="P15" s="1"/>
    </row>
    <row r="16" spans="1:16" ht="21" x14ac:dyDescent="0.2">
      <c r="A16" s="2"/>
      <c r="B16" s="14"/>
      <c r="C16" s="63"/>
      <c r="D16" s="63"/>
      <c r="E16" s="63"/>
      <c r="F16" s="63"/>
      <c r="G16" s="63"/>
      <c r="H16" s="63"/>
      <c r="I16" s="14"/>
      <c r="J16" s="14"/>
      <c r="K16" s="14"/>
      <c r="L16" s="14"/>
      <c r="M16" s="14"/>
      <c r="N16" s="33"/>
      <c r="O16" s="33"/>
      <c r="P16" s="1"/>
    </row>
    <row r="17" spans="1:16" ht="8.25" customHeight="1" x14ac:dyDescent="0.2">
      <c r="A17" s="2"/>
      <c r="B17" s="14"/>
      <c r="C17" s="14"/>
      <c r="D17" s="14"/>
      <c r="E17" s="14"/>
      <c r="F17" s="14"/>
      <c r="G17" s="14"/>
      <c r="H17" s="64"/>
      <c r="I17" s="14"/>
      <c r="J17" s="14"/>
      <c r="K17" s="14"/>
      <c r="L17" s="14"/>
      <c r="M17" s="14"/>
      <c r="N17" s="33"/>
      <c r="O17" s="33"/>
      <c r="P17" s="1"/>
    </row>
    <row r="18" spans="1:16" ht="22.5" x14ac:dyDescent="0.2">
      <c r="A18" s="2"/>
      <c r="B18" s="14"/>
      <c r="C18" s="14"/>
      <c r="D18" s="14"/>
      <c r="E18" s="14"/>
      <c r="F18" s="14"/>
      <c r="G18" s="14"/>
      <c r="H18" s="65"/>
      <c r="I18" s="14"/>
      <c r="J18" s="14"/>
      <c r="K18" s="14"/>
      <c r="L18" s="14"/>
      <c r="M18" s="14"/>
      <c r="N18" s="33"/>
      <c r="O18" s="33"/>
      <c r="P18" s="1"/>
    </row>
    <row r="19" spans="1:16" ht="21" x14ac:dyDescent="0.2">
      <c r="A19" s="2"/>
      <c r="B19" s="14"/>
      <c r="C19" s="14"/>
      <c r="D19" s="14"/>
      <c r="E19" s="14"/>
      <c r="F19" s="14"/>
      <c r="G19" s="64"/>
      <c r="H19" s="66"/>
      <c r="I19" s="14"/>
      <c r="J19" s="14"/>
      <c r="K19" s="14"/>
      <c r="L19" s="14"/>
      <c r="M19" s="14"/>
      <c r="N19" s="33"/>
      <c r="O19" s="33"/>
      <c r="P19" s="1"/>
    </row>
    <row r="20" spans="1:16" ht="22.5" x14ac:dyDescent="0.2">
      <c r="A20" s="2"/>
      <c r="B20" s="14"/>
      <c r="C20" s="14"/>
      <c r="D20" s="14"/>
      <c r="E20" s="14"/>
      <c r="F20" s="14"/>
      <c r="G20" s="65"/>
      <c r="H20" s="66"/>
      <c r="I20" s="14"/>
      <c r="J20" s="14"/>
      <c r="K20" s="14"/>
      <c r="L20" s="14"/>
      <c r="M20" s="14"/>
      <c r="N20" s="33"/>
      <c r="O20" s="33"/>
      <c r="P20" s="1"/>
    </row>
    <row r="21" spans="1:16" ht="8.25" customHeight="1" x14ac:dyDescent="0.2">
      <c r="A21" s="2"/>
      <c r="B21" s="14"/>
      <c r="C21" s="14"/>
      <c r="D21" s="14"/>
      <c r="E21" s="14"/>
      <c r="F21" s="14"/>
      <c r="G21" s="14"/>
      <c r="H21" s="67"/>
      <c r="I21" s="14"/>
      <c r="J21" s="14"/>
      <c r="K21" s="14"/>
      <c r="L21" s="14"/>
      <c r="M21" s="14"/>
      <c r="N21" s="33"/>
      <c r="O21" s="33"/>
      <c r="P21" s="1"/>
    </row>
    <row r="22" spans="1:16" ht="21.75" x14ac:dyDescent="0.2">
      <c r="A22" s="2"/>
      <c r="B22" s="14"/>
      <c r="C22" s="14"/>
      <c r="D22" s="14"/>
      <c r="E22" s="14"/>
      <c r="F22" s="14"/>
      <c r="G22" s="68"/>
      <c r="H22" s="14"/>
      <c r="I22" s="14"/>
      <c r="J22" s="14"/>
      <c r="K22" s="14"/>
      <c r="L22" s="14"/>
      <c r="M22" s="14"/>
      <c r="N22" s="33"/>
      <c r="O22" s="33"/>
      <c r="P22" s="1"/>
    </row>
    <row r="23" spans="1:16" ht="21.75" x14ac:dyDescent="0.2">
      <c r="A23" s="2"/>
      <c r="B23" s="14"/>
      <c r="C23" s="14"/>
      <c r="D23" s="14"/>
      <c r="E23" s="14"/>
      <c r="F23" s="14"/>
      <c r="G23" s="68"/>
      <c r="H23" s="14"/>
      <c r="I23" s="14"/>
      <c r="J23" s="14"/>
      <c r="K23" s="14"/>
      <c r="L23" s="14"/>
      <c r="M23" s="14"/>
      <c r="N23" s="33"/>
      <c r="O23" s="33"/>
      <c r="P23" s="1"/>
    </row>
    <row r="24" spans="1:16" ht="15" x14ac:dyDescent="0.2">
      <c r="A24" s="2"/>
      <c r="B24" s="14"/>
      <c r="C24" s="14"/>
      <c r="D24" s="14"/>
      <c r="E24" s="14"/>
      <c r="F24" s="14"/>
      <c r="G24" s="67"/>
      <c r="H24" s="14"/>
      <c r="I24" s="14"/>
      <c r="J24" s="14"/>
      <c r="K24" s="14"/>
      <c r="L24" s="14"/>
      <c r="M24" s="14"/>
      <c r="N24" s="33"/>
      <c r="O24" s="33"/>
      <c r="P24" s="1"/>
    </row>
    <row r="25" spans="1:16" x14ac:dyDescent="0.2">
      <c r="A25" s="2"/>
      <c r="B25" s="14"/>
      <c r="C25" s="14"/>
      <c r="D25" s="14"/>
      <c r="E25" s="14"/>
      <c r="F25" s="14"/>
      <c r="G25" s="14"/>
      <c r="H25" s="14"/>
      <c r="I25" s="14"/>
      <c r="J25" s="14"/>
      <c r="K25" s="14"/>
      <c r="L25" s="14"/>
      <c r="M25" s="14"/>
      <c r="N25" s="33"/>
      <c r="O25" s="33"/>
      <c r="P25" s="1"/>
    </row>
    <row r="26" spans="1:16" x14ac:dyDescent="0.2">
      <c r="A26" s="2"/>
      <c r="B26" s="14"/>
      <c r="C26" s="14"/>
      <c r="D26" s="14"/>
      <c r="E26" s="14"/>
      <c r="F26" s="14"/>
      <c r="G26" s="14"/>
      <c r="H26" s="14"/>
      <c r="I26" s="14"/>
      <c r="J26" s="14"/>
      <c r="K26" s="14"/>
      <c r="L26" s="14"/>
      <c r="M26" s="14"/>
      <c r="N26" s="33"/>
      <c r="O26" s="33"/>
      <c r="P26" s="1"/>
    </row>
    <row r="27" spans="1:16" x14ac:dyDescent="0.2">
      <c r="A27" s="2"/>
      <c r="B27" s="14"/>
      <c r="C27" s="14"/>
      <c r="D27" s="14"/>
      <c r="E27" s="14"/>
      <c r="F27" s="14"/>
      <c r="G27" s="14"/>
      <c r="H27" s="14"/>
      <c r="I27" s="14"/>
      <c r="J27" s="14"/>
      <c r="K27" s="14"/>
      <c r="L27" s="14"/>
      <c r="M27" s="14"/>
      <c r="N27" s="33"/>
      <c r="O27" s="33"/>
      <c r="P27" s="1"/>
    </row>
    <row r="28" spans="1:16" x14ac:dyDescent="0.2">
      <c r="A28" s="2"/>
      <c r="B28" s="14"/>
      <c r="C28" s="14"/>
      <c r="D28" s="14"/>
      <c r="E28" s="14"/>
      <c r="F28" s="14"/>
      <c r="G28" s="14"/>
      <c r="H28" s="14"/>
      <c r="I28" s="14"/>
      <c r="J28" s="14"/>
      <c r="K28" s="14"/>
      <c r="L28" s="14"/>
      <c r="M28" s="14"/>
      <c r="N28" s="33"/>
      <c r="O28" s="33"/>
      <c r="P28" s="1"/>
    </row>
    <row r="29" spans="1:16" x14ac:dyDescent="0.2">
      <c r="A29" s="2"/>
      <c r="B29" s="14"/>
      <c r="C29" s="14"/>
      <c r="D29" s="14"/>
      <c r="E29" s="14"/>
      <c r="F29" s="14"/>
      <c r="G29" s="14"/>
      <c r="H29" s="14"/>
      <c r="I29" s="14"/>
      <c r="J29" s="14"/>
      <c r="K29" s="14"/>
      <c r="L29" s="14"/>
      <c r="M29" s="14"/>
      <c r="N29" s="33"/>
      <c r="O29" s="33"/>
      <c r="P29" s="1"/>
    </row>
    <row r="30" spans="1:16" x14ac:dyDescent="0.2">
      <c r="A30" s="2"/>
      <c r="B30" s="14"/>
      <c r="C30" s="14"/>
      <c r="D30" s="14"/>
      <c r="E30" s="14"/>
      <c r="F30" s="14"/>
      <c r="G30" s="14"/>
      <c r="H30" s="14"/>
      <c r="I30" s="14"/>
      <c r="J30" s="14"/>
      <c r="K30" s="14"/>
      <c r="L30" s="14"/>
      <c r="M30" s="14"/>
      <c r="N30" s="33"/>
      <c r="O30" s="33"/>
      <c r="P30" s="1"/>
    </row>
    <row r="31" spans="1:16" ht="31.5" customHeight="1" x14ac:dyDescent="0.2">
      <c r="A31" s="2"/>
      <c r="B31" s="14"/>
      <c r="C31" s="14"/>
      <c r="D31" s="14"/>
      <c r="E31" s="14"/>
      <c r="F31" s="14"/>
      <c r="G31" s="14"/>
      <c r="H31" s="14"/>
      <c r="I31" s="14"/>
      <c r="J31" s="14"/>
      <c r="K31" s="14"/>
      <c r="L31" s="14"/>
      <c r="M31" s="14"/>
      <c r="N31" s="33"/>
      <c r="O31" s="33"/>
      <c r="P31" s="1"/>
    </row>
    <row r="32" spans="1:16" x14ac:dyDescent="0.2">
      <c r="A32" s="2"/>
      <c r="B32" s="14"/>
      <c r="C32" s="14"/>
      <c r="D32" s="14"/>
      <c r="E32" s="14"/>
      <c r="F32" s="14"/>
      <c r="G32" s="14"/>
      <c r="H32" s="14"/>
      <c r="I32" s="14"/>
      <c r="J32" s="14"/>
      <c r="K32" s="14"/>
      <c r="L32" s="2"/>
      <c r="M32" s="14"/>
      <c r="N32" s="33"/>
      <c r="O32" s="33"/>
      <c r="P32" s="1"/>
    </row>
    <row r="33" spans="1:16" ht="21" x14ac:dyDescent="0.2">
      <c r="A33" s="2"/>
      <c r="B33" s="14"/>
      <c r="C33" s="14"/>
      <c r="D33" s="14"/>
      <c r="E33" s="14"/>
      <c r="F33" s="14"/>
      <c r="G33" s="14"/>
      <c r="H33" s="14"/>
      <c r="I33" s="14"/>
      <c r="J33" s="69"/>
      <c r="K33" s="69"/>
      <c r="L33" s="14"/>
      <c r="M33" s="14"/>
      <c r="N33" s="33"/>
      <c r="O33" s="33"/>
      <c r="P33" s="1"/>
    </row>
    <row r="34" spans="1:16" ht="21" x14ac:dyDescent="0.2">
      <c r="A34" s="2"/>
      <c r="B34" s="14"/>
      <c r="C34" s="14"/>
      <c r="D34" s="14"/>
      <c r="E34" s="14"/>
      <c r="F34" s="14"/>
      <c r="G34" s="14"/>
      <c r="H34" s="14"/>
      <c r="I34" s="14"/>
      <c r="J34" s="69"/>
      <c r="K34" s="69"/>
      <c r="L34" s="14"/>
      <c r="M34" s="14"/>
      <c r="N34" s="33"/>
      <c r="O34" s="33"/>
      <c r="P34" s="1"/>
    </row>
    <row r="35" spans="1:16" x14ac:dyDescent="0.2">
      <c r="A35" s="2"/>
      <c r="B35" s="14"/>
      <c r="C35" s="14"/>
      <c r="D35" s="14"/>
      <c r="E35" s="14"/>
      <c r="F35" s="14"/>
      <c r="G35" s="14"/>
      <c r="H35" s="14"/>
      <c r="I35" s="14"/>
      <c r="J35" s="14"/>
      <c r="K35" s="14"/>
      <c r="L35" s="14"/>
      <c r="M35" s="14"/>
      <c r="N35" s="33"/>
      <c r="O35" s="33"/>
      <c r="P35" s="1"/>
    </row>
    <row r="36" spans="1:16" ht="14.25" customHeight="1" x14ac:dyDescent="0.2">
      <c r="A36" s="2"/>
      <c r="B36" s="14"/>
      <c r="C36" s="14"/>
      <c r="D36" s="14"/>
      <c r="E36" s="14"/>
      <c r="F36" s="14"/>
      <c r="G36" s="14"/>
      <c r="H36" s="14"/>
      <c r="I36" s="14"/>
      <c r="J36" s="69"/>
      <c r="K36" s="69"/>
      <c r="L36" s="14"/>
      <c r="M36" s="14"/>
      <c r="N36" s="33"/>
      <c r="O36" s="33"/>
      <c r="P36" s="1"/>
    </row>
    <row r="37" spans="1:16" ht="14.25" customHeight="1" x14ac:dyDescent="0.2">
      <c r="A37" s="2"/>
      <c r="B37" s="14"/>
      <c r="C37" s="14"/>
      <c r="D37" s="14"/>
      <c r="E37" s="14"/>
      <c r="F37" s="14"/>
      <c r="G37" s="14"/>
      <c r="H37" s="14"/>
      <c r="I37" s="14"/>
      <c r="J37" s="69"/>
      <c r="K37" s="69"/>
      <c r="L37" s="14"/>
      <c r="M37" s="14"/>
      <c r="N37" s="33"/>
      <c r="O37" s="33"/>
      <c r="P37" s="1"/>
    </row>
    <row r="38" spans="1:16" x14ac:dyDescent="0.2">
      <c r="A38" s="2"/>
      <c r="B38" s="14"/>
      <c r="C38" s="14"/>
      <c r="D38" s="14"/>
      <c r="E38" s="14"/>
      <c r="F38" s="14"/>
      <c r="G38" s="14"/>
      <c r="H38" s="14"/>
      <c r="I38" s="14"/>
      <c r="J38" s="14"/>
      <c r="K38" s="14"/>
      <c r="L38" s="14"/>
      <c r="M38" s="14"/>
      <c r="N38" s="33"/>
      <c r="O38" s="33"/>
      <c r="P38" s="1"/>
    </row>
    <row r="39" spans="1:16" ht="14.25" customHeight="1" x14ac:dyDescent="0.2">
      <c r="A39" s="2"/>
      <c r="B39" s="14"/>
      <c r="C39" s="14"/>
      <c r="D39" s="14"/>
      <c r="E39" s="14"/>
      <c r="F39" s="14"/>
      <c r="G39" s="14"/>
      <c r="H39" s="14"/>
      <c r="I39" s="14"/>
      <c r="J39" s="69"/>
      <c r="K39" s="69"/>
      <c r="L39" s="14"/>
      <c r="M39" s="14"/>
      <c r="N39" s="33"/>
      <c r="O39" s="33"/>
      <c r="P39" s="1"/>
    </row>
    <row r="40" spans="1:16" ht="14.25" customHeight="1" x14ac:dyDescent="0.2">
      <c r="A40" s="2"/>
      <c r="B40" s="14"/>
      <c r="C40" s="14"/>
      <c r="D40" s="14"/>
      <c r="E40" s="14"/>
      <c r="F40" s="14"/>
      <c r="G40" s="14"/>
      <c r="H40" s="14"/>
      <c r="I40" s="14"/>
      <c r="J40" s="69"/>
      <c r="K40" s="69"/>
      <c r="L40" s="14"/>
      <c r="M40" s="14"/>
      <c r="N40" s="33"/>
      <c r="O40" s="33"/>
      <c r="P40" s="1"/>
    </row>
    <row r="41" spans="1:16" x14ac:dyDescent="0.2">
      <c r="A41" s="2"/>
      <c r="B41" s="14"/>
      <c r="C41" s="14"/>
      <c r="D41" s="14"/>
      <c r="E41" s="14"/>
      <c r="F41" s="14"/>
      <c r="G41" s="14"/>
      <c r="H41" s="14"/>
      <c r="I41" s="14"/>
      <c r="J41" s="14"/>
      <c r="K41" s="14"/>
      <c r="L41" s="14"/>
      <c r="M41" s="14"/>
      <c r="N41" s="33"/>
      <c r="O41" s="33"/>
      <c r="P41" s="1"/>
    </row>
    <row r="42" spans="1:16" x14ac:dyDescent="0.2">
      <c r="A42" s="2"/>
      <c r="B42" s="14"/>
      <c r="C42" s="14"/>
      <c r="D42" s="14"/>
      <c r="E42" s="14"/>
      <c r="F42" s="14"/>
      <c r="G42" s="14"/>
      <c r="H42" s="14"/>
      <c r="I42" s="14"/>
      <c r="J42" s="14"/>
      <c r="K42" s="14"/>
      <c r="L42" s="14"/>
      <c r="M42" s="14"/>
      <c r="N42" s="33"/>
      <c r="O42" s="33"/>
      <c r="P42" s="1"/>
    </row>
    <row r="43" spans="1:16" x14ac:dyDescent="0.2">
      <c r="A43" s="2"/>
      <c r="B43" s="14"/>
      <c r="C43" s="14"/>
      <c r="D43" s="14"/>
      <c r="E43" s="14"/>
      <c r="F43" s="14"/>
      <c r="G43" s="14"/>
      <c r="H43" s="14"/>
      <c r="I43" s="14"/>
      <c r="J43" s="14"/>
      <c r="K43" s="14"/>
      <c r="L43" s="14"/>
      <c r="M43" s="14"/>
      <c r="N43" s="33"/>
      <c r="O43" s="33"/>
      <c r="P43" s="1"/>
    </row>
    <row r="44" spans="1:16" x14ac:dyDescent="0.2">
      <c r="A44" s="2"/>
      <c r="B44" s="14"/>
      <c r="C44" s="14"/>
      <c r="D44" s="14"/>
      <c r="E44" s="14"/>
      <c r="F44" s="14"/>
      <c r="G44" s="14"/>
      <c r="H44" s="14"/>
      <c r="I44" s="14"/>
      <c r="J44" s="14"/>
      <c r="K44" s="14"/>
      <c r="L44" s="14"/>
      <c r="M44" s="14"/>
      <c r="N44" s="33"/>
      <c r="O44" s="33"/>
      <c r="P44" s="1"/>
    </row>
    <row r="45" spans="1:16" x14ac:dyDescent="0.2">
      <c r="A45" s="2"/>
      <c r="B45" s="14"/>
      <c r="C45" s="14"/>
      <c r="D45" s="14"/>
      <c r="E45" s="14"/>
      <c r="F45" s="14"/>
      <c r="G45" s="14"/>
      <c r="H45" s="14"/>
      <c r="I45" s="14"/>
      <c r="J45" s="14"/>
      <c r="K45" s="14"/>
      <c r="L45" s="14"/>
      <c r="M45" s="14"/>
      <c r="N45" s="33"/>
      <c r="O45" s="33"/>
      <c r="P45" s="1"/>
    </row>
    <row r="46" spans="1:16" x14ac:dyDescent="0.2">
      <c r="A46" s="2"/>
      <c r="B46" s="14"/>
      <c r="C46" s="14"/>
      <c r="D46" s="14"/>
      <c r="E46" s="14"/>
      <c r="F46" s="14"/>
      <c r="G46" s="14"/>
      <c r="H46" s="14"/>
      <c r="I46" s="14"/>
      <c r="J46" s="14"/>
      <c r="K46" s="14"/>
      <c r="L46" s="14"/>
      <c r="M46" s="14"/>
      <c r="N46" s="33"/>
      <c r="O46" s="33"/>
      <c r="P46" s="1"/>
    </row>
    <row r="47" spans="1:16" x14ac:dyDescent="0.2">
      <c r="A47" s="2"/>
      <c r="B47" s="14"/>
      <c r="C47" s="14"/>
      <c r="D47" s="14"/>
      <c r="E47" s="14"/>
      <c r="F47" s="14"/>
      <c r="G47" s="14"/>
      <c r="H47" s="14"/>
      <c r="I47" s="14"/>
      <c r="J47" s="14"/>
      <c r="K47" s="14"/>
      <c r="L47" s="14"/>
      <c r="M47" s="14"/>
      <c r="N47" s="33"/>
      <c r="O47" s="33"/>
      <c r="P47" s="1"/>
    </row>
    <row r="48" spans="1:16" x14ac:dyDescent="0.2">
      <c r="A48" s="2"/>
      <c r="B48" s="14"/>
      <c r="C48" s="14"/>
      <c r="D48" s="14"/>
      <c r="E48" s="14"/>
      <c r="F48" s="14"/>
      <c r="G48" s="14"/>
      <c r="H48" s="14"/>
      <c r="I48" s="14"/>
      <c r="J48" s="14"/>
      <c r="K48" s="14"/>
      <c r="L48" s="14"/>
      <c r="M48" s="14"/>
      <c r="N48" s="33"/>
      <c r="O48" s="33"/>
      <c r="P48" s="1"/>
    </row>
    <row r="49" spans="1:16" x14ac:dyDescent="0.2">
      <c r="A49" s="2"/>
      <c r="B49" s="14"/>
      <c r="C49" s="14"/>
      <c r="D49" s="14"/>
      <c r="E49" s="14"/>
      <c r="F49" s="14"/>
      <c r="G49" s="14"/>
      <c r="H49" s="14"/>
      <c r="I49" s="14"/>
      <c r="J49" s="14"/>
      <c r="K49" s="14"/>
      <c r="L49" s="14"/>
      <c r="M49" s="14"/>
      <c r="N49" s="33"/>
      <c r="O49" s="33"/>
      <c r="P49" s="1"/>
    </row>
    <row r="50" spans="1:16" x14ac:dyDescent="0.2">
      <c r="A50" s="2"/>
      <c r="B50" s="14"/>
      <c r="C50" s="14"/>
      <c r="D50" s="14"/>
      <c r="E50" s="14"/>
      <c r="F50" s="14"/>
      <c r="G50" s="14"/>
      <c r="H50" s="14"/>
      <c r="I50" s="14"/>
      <c r="J50" s="14"/>
      <c r="K50" s="14"/>
      <c r="L50" s="14"/>
      <c r="M50" s="14"/>
      <c r="N50" s="33"/>
      <c r="O50" s="33"/>
      <c r="P50" s="1"/>
    </row>
    <row r="51" spans="1:16" ht="21.75" customHeight="1" x14ac:dyDescent="0.2">
      <c r="A51" s="2"/>
      <c r="B51" s="14"/>
      <c r="C51" s="14"/>
      <c r="D51" s="14"/>
      <c r="E51" s="14"/>
      <c r="F51" s="14"/>
      <c r="G51" s="14"/>
      <c r="H51" s="14"/>
      <c r="I51" s="14"/>
      <c r="J51" s="14"/>
      <c r="K51" s="14"/>
      <c r="L51" s="14"/>
      <c r="M51" s="14"/>
      <c r="N51" s="33"/>
      <c r="O51" s="33"/>
      <c r="P51" s="1"/>
    </row>
    <row r="52" spans="1:16" ht="19.5" customHeight="1" x14ac:dyDescent="0.2">
      <c r="A52" s="2"/>
      <c r="B52" s="357" t="s">
        <v>96</v>
      </c>
      <c r="C52" s="358"/>
      <c r="D52" s="365" t="s">
        <v>90</v>
      </c>
      <c r="E52" s="365"/>
      <c r="F52" s="365"/>
      <c r="G52" s="365"/>
      <c r="H52" s="365"/>
      <c r="I52" s="365"/>
      <c r="J52" s="365"/>
      <c r="K52" s="365"/>
      <c r="L52" s="365"/>
      <c r="M52" s="14"/>
      <c r="N52" s="33"/>
      <c r="O52" s="33"/>
      <c r="P52" s="1"/>
    </row>
    <row r="53" spans="1:16" ht="24" x14ac:dyDescent="0.2">
      <c r="A53" s="2"/>
      <c r="B53" s="359"/>
      <c r="C53" s="360"/>
      <c r="D53" s="366" t="s">
        <v>85</v>
      </c>
      <c r="E53" s="366"/>
      <c r="F53" s="366"/>
      <c r="G53" s="366"/>
      <c r="H53" s="366"/>
      <c r="I53" s="366"/>
      <c r="J53" s="366"/>
      <c r="K53" s="366"/>
      <c r="L53" s="366"/>
      <c r="M53" s="14"/>
      <c r="N53" s="33"/>
      <c r="O53" s="33"/>
      <c r="P53" s="1"/>
    </row>
    <row r="54" spans="1:16" ht="20.25" customHeight="1" x14ac:dyDescent="0.2">
      <c r="A54" s="2"/>
      <c r="B54" s="2"/>
      <c r="C54" s="2"/>
      <c r="D54" s="363" t="s">
        <v>31</v>
      </c>
      <c r="E54" s="363"/>
      <c r="F54" s="363"/>
      <c r="G54" s="363"/>
      <c r="H54" s="363"/>
      <c r="I54" s="363"/>
      <c r="J54" s="363"/>
      <c r="K54" s="363"/>
      <c r="L54" s="363"/>
      <c r="M54" s="14"/>
      <c r="N54" s="33"/>
      <c r="O54" s="33"/>
      <c r="P54" s="1"/>
    </row>
    <row r="55" spans="1:16" ht="20.25" customHeight="1" x14ac:dyDescent="0.2">
      <c r="A55" s="2"/>
      <c r="B55" s="357" t="s">
        <v>97</v>
      </c>
      <c r="C55" s="358"/>
      <c r="D55" s="356" t="s">
        <v>32</v>
      </c>
      <c r="E55" s="356"/>
      <c r="F55" s="356"/>
      <c r="G55" s="356"/>
      <c r="H55" s="356"/>
      <c r="I55" s="356"/>
      <c r="J55" s="356"/>
      <c r="K55" s="356"/>
      <c r="L55" s="356"/>
      <c r="M55" s="14"/>
      <c r="N55" s="33"/>
      <c r="O55" s="33"/>
      <c r="P55" s="1"/>
    </row>
    <row r="56" spans="1:16" ht="15" customHeight="1" x14ac:dyDescent="0.2">
      <c r="A56" s="2"/>
      <c r="B56" s="359"/>
      <c r="C56" s="360"/>
      <c r="D56" s="361" t="s">
        <v>29</v>
      </c>
      <c r="E56" s="362"/>
      <c r="F56" s="362"/>
      <c r="G56" s="362"/>
      <c r="H56" s="362"/>
      <c r="I56" s="362"/>
      <c r="J56" s="362"/>
      <c r="K56" s="362"/>
      <c r="L56" s="362"/>
      <c r="M56" s="14"/>
      <c r="N56" s="33"/>
      <c r="O56" s="33"/>
      <c r="P56" s="1"/>
    </row>
    <row r="57" spans="1:16" ht="21.75" x14ac:dyDescent="0.4">
      <c r="A57" s="2"/>
      <c r="B57" s="2"/>
      <c r="C57" s="310" t="s">
        <v>98</v>
      </c>
      <c r="D57" s="363" t="s">
        <v>33</v>
      </c>
      <c r="E57" s="363"/>
      <c r="F57" s="363"/>
      <c r="G57" s="363"/>
      <c r="H57" s="363"/>
      <c r="I57" s="363"/>
      <c r="J57" s="363"/>
      <c r="K57" s="363"/>
      <c r="L57" s="363"/>
      <c r="M57" s="14"/>
      <c r="N57" s="33"/>
      <c r="O57" s="33"/>
      <c r="P57" s="1"/>
    </row>
    <row r="58" spans="1:16" x14ac:dyDescent="0.2">
      <c r="A58" s="70"/>
      <c r="B58" s="70"/>
      <c r="C58" s="70"/>
      <c r="D58" s="70"/>
      <c r="E58" s="33"/>
      <c r="F58" s="33"/>
      <c r="G58" s="33"/>
      <c r="H58" s="33"/>
      <c r="I58" s="33"/>
      <c r="J58" s="33"/>
      <c r="K58" s="33"/>
      <c r="L58" s="33"/>
      <c r="M58" s="14"/>
      <c r="N58" s="33"/>
      <c r="O58" s="33"/>
      <c r="P58" s="1"/>
    </row>
    <row r="59" spans="1:16" x14ac:dyDescent="0.2">
      <c r="A59" s="70"/>
      <c r="B59" s="70"/>
      <c r="C59" s="70"/>
      <c r="D59" s="70"/>
      <c r="E59" s="33"/>
      <c r="F59" s="33"/>
      <c r="G59" s="33"/>
      <c r="H59" s="33"/>
      <c r="I59" s="33"/>
      <c r="J59" s="33"/>
      <c r="K59" s="33"/>
      <c r="L59" s="33"/>
      <c r="M59" s="33"/>
      <c r="N59" s="33"/>
      <c r="O59" s="33"/>
      <c r="P59" s="1"/>
    </row>
    <row r="60" spans="1:16" x14ac:dyDescent="0.2">
      <c r="A60" s="70"/>
      <c r="B60" s="70"/>
      <c r="C60" s="70"/>
      <c r="D60" s="70"/>
      <c r="E60" s="33"/>
      <c r="F60" s="33"/>
      <c r="G60" s="33"/>
      <c r="H60" s="33"/>
      <c r="I60" s="33"/>
      <c r="J60" s="33"/>
      <c r="K60" s="33"/>
      <c r="L60" s="33"/>
      <c r="M60" s="33"/>
      <c r="N60" s="33"/>
      <c r="O60" s="33"/>
      <c r="P60" s="1"/>
    </row>
    <row r="61" spans="1:16" x14ac:dyDescent="0.2">
      <c r="A61" s="70"/>
      <c r="B61" s="70"/>
      <c r="C61" s="70"/>
      <c r="D61" s="70"/>
      <c r="E61" s="33"/>
      <c r="F61" s="33"/>
      <c r="G61" s="33"/>
      <c r="H61" s="33"/>
      <c r="I61" s="33"/>
      <c r="J61" s="33"/>
      <c r="K61" s="33"/>
      <c r="L61" s="33"/>
      <c r="M61" s="33"/>
      <c r="N61" s="33"/>
      <c r="O61" s="33"/>
      <c r="P61" s="1"/>
    </row>
    <row r="62" spans="1:16" x14ac:dyDescent="0.2">
      <c r="A62" s="70"/>
      <c r="B62" s="70"/>
      <c r="C62" s="70"/>
      <c r="D62" s="70"/>
      <c r="E62" s="33"/>
      <c r="F62" s="33"/>
      <c r="G62" s="33"/>
      <c r="H62" s="33"/>
      <c r="I62" s="33"/>
      <c r="J62" s="33"/>
      <c r="K62" s="33"/>
      <c r="L62" s="33"/>
      <c r="M62" s="33"/>
      <c r="N62" s="33"/>
      <c r="O62" s="33"/>
      <c r="P62" s="1"/>
    </row>
    <row r="63" spans="1:16" x14ac:dyDescent="0.2">
      <c r="B63" s="1"/>
      <c r="C63" s="1"/>
      <c r="D63" s="1"/>
      <c r="E63" s="1"/>
      <c r="F63" s="1"/>
      <c r="G63" s="1"/>
      <c r="H63" s="1"/>
      <c r="I63" s="1"/>
      <c r="J63" s="1"/>
      <c r="K63" s="1"/>
      <c r="L63" s="1"/>
      <c r="M63" s="1"/>
      <c r="N63" s="1"/>
      <c r="O63" s="1"/>
      <c r="P63" s="1"/>
    </row>
    <row r="64" spans="1:16" x14ac:dyDescent="0.2">
      <c r="B64" s="1"/>
      <c r="C64" s="1"/>
      <c r="D64" s="1"/>
      <c r="E64" s="1"/>
      <c r="F64" s="1"/>
      <c r="G64" s="1"/>
      <c r="H64" s="1"/>
      <c r="I64" s="1"/>
      <c r="J64" s="1"/>
      <c r="K64" s="1"/>
      <c r="L64" s="1"/>
      <c r="M64" s="1"/>
      <c r="N64" s="1"/>
      <c r="O64" s="1"/>
      <c r="P64" s="1"/>
    </row>
    <row r="65" spans="2:16" x14ac:dyDescent="0.2">
      <c r="B65" s="1"/>
      <c r="C65" s="1"/>
      <c r="D65" s="1"/>
      <c r="E65" s="1"/>
      <c r="F65" s="1"/>
      <c r="G65" s="1"/>
      <c r="H65" s="1"/>
      <c r="I65" s="1"/>
      <c r="J65" s="1"/>
      <c r="K65" s="1"/>
      <c r="L65" s="1"/>
      <c r="M65" s="1"/>
      <c r="N65" s="1"/>
      <c r="O65" s="1"/>
      <c r="P65" s="1"/>
    </row>
    <row r="66" spans="2:16" x14ac:dyDescent="0.2">
      <c r="B66" s="1"/>
      <c r="C66" s="1"/>
      <c r="D66" s="1"/>
      <c r="E66" s="1"/>
      <c r="F66" s="1"/>
      <c r="G66" s="1"/>
      <c r="H66" s="1"/>
      <c r="I66" s="1"/>
      <c r="J66" s="1"/>
      <c r="K66" s="1"/>
      <c r="L66" s="1"/>
      <c r="M66" s="1"/>
      <c r="N66" s="1"/>
      <c r="O66" s="1"/>
      <c r="P66" s="1"/>
    </row>
    <row r="67" spans="2:16" x14ac:dyDescent="0.2">
      <c r="M67" s="1"/>
      <c r="N67" s="1"/>
      <c r="O67" s="1"/>
      <c r="P67" s="1"/>
    </row>
    <row r="68" spans="2:16" x14ac:dyDescent="0.2">
      <c r="M68" s="1"/>
      <c r="N68" s="1"/>
      <c r="O68" s="1"/>
      <c r="P68" s="1"/>
    </row>
  </sheetData>
  <sheetProtection algorithmName="SHA-512" hashValue="P8JIJrhw39+QyfCSgAjWd1qdnRGpzVsPFtSLl56+kz6qrWQXzIETTZAjuwEPNgzppnP+u+f+4CyHFlG033DfQw==" saltValue="duq5zloz3o4xa9gfzswi4A==" spinCount="100000" sheet="1" objects="1" scenarios="1"/>
  <mergeCells count="14">
    <mergeCell ref="D57:L57"/>
    <mergeCell ref="C1:I1"/>
    <mergeCell ref="D52:L52"/>
    <mergeCell ref="D53:L53"/>
    <mergeCell ref="D54:L54"/>
    <mergeCell ref="C2:C3"/>
    <mergeCell ref="B2:B3"/>
    <mergeCell ref="D2:F2"/>
    <mergeCell ref="G2:I2"/>
    <mergeCell ref="J2:L2"/>
    <mergeCell ref="D55:L55"/>
    <mergeCell ref="B52:C53"/>
    <mergeCell ref="B55:C56"/>
    <mergeCell ref="D56:L56"/>
  </mergeCells>
  <conditionalFormatting sqref="B4:L12">
    <cfRule type="expression" dxfId="0" priority="1">
      <formula>MOD(ROW(),2)=1</formula>
    </cfRule>
  </conditionalFormatting>
  <hyperlinks>
    <hyperlink ref="D55" r:id="rId1"/>
    <hyperlink ref="D56" r:id="rId2"/>
  </hyperlinks>
  <printOptions horizontalCentered="1" verticalCentered="1"/>
  <pageMargins left="0.31496062992125984" right="0.31496062992125984" top="0.39370078740157483" bottom="0.15748031496062992" header="0" footer="0.19685039370078741"/>
  <pageSetup paperSize="9" scale="68"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M68"/>
  <sheetViews>
    <sheetView rightToLeft="1" workbookViewId="0">
      <selection activeCell="L7" sqref="L7"/>
    </sheetView>
  </sheetViews>
  <sheetFormatPr defaultRowHeight="14.25" x14ac:dyDescent="0.2"/>
  <cols>
    <col min="1" max="76" width="9.125" style="70" bestFit="1" customWidth="1"/>
    <col min="77" max="80" width="11.125" style="70" bestFit="1" customWidth="1"/>
    <col min="81" max="94" width="9.125" style="70" bestFit="1" customWidth="1"/>
    <col min="95" max="95" width="11.125" style="70" customWidth="1"/>
    <col min="96" max="98" width="11.125" style="70" bestFit="1" customWidth="1"/>
    <col min="99" max="115" width="9.125" style="70" bestFit="1" customWidth="1"/>
    <col min="116" max="116" width="10" style="70" bestFit="1" customWidth="1"/>
    <col min="117" max="129" width="9.125" style="70" bestFit="1" customWidth="1"/>
    <col min="130" max="16384" width="9" style="70"/>
  </cols>
  <sheetData>
    <row r="1" spans="1:247" ht="24.75" thickBot="1" x14ac:dyDescent="0.65">
      <c r="A1" s="79">
        <f>'ورود اطلاعات'!F5</f>
        <v>0</v>
      </c>
      <c r="B1" s="80">
        <f>'ورود اطلاعات'!G5</f>
        <v>0</v>
      </c>
      <c r="C1" s="80">
        <f>'ورود اطلاعات'!H5</f>
        <v>0</v>
      </c>
      <c r="D1" s="80">
        <f>'ورود اطلاعات'!I5</f>
        <v>0</v>
      </c>
      <c r="E1" s="80">
        <f>'ورود اطلاعات'!J5</f>
        <v>0</v>
      </c>
      <c r="F1" s="80">
        <f>'ورود اطلاعات'!K5</f>
        <v>0</v>
      </c>
      <c r="G1" s="80">
        <f>IF(D1&gt;A1,D1-A1,D1+30-A1)</f>
        <v>30</v>
      </c>
      <c r="H1" s="81">
        <f>IF(D1&gt;A1,E1,E1-1)</f>
        <v>-1</v>
      </c>
      <c r="I1" s="81">
        <f>IF(H1&gt;B1,F1,F1-1)</f>
        <v>-1</v>
      </c>
      <c r="J1" s="80">
        <f>G1</f>
        <v>30</v>
      </c>
      <c r="K1" s="80">
        <f>IF(H1&gt;B1,H1-B1,H1+12-B1)</f>
        <v>11</v>
      </c>
      <c r="L1" s="80">
        <f>I1-C1</f>
        <v>-1</v>
      </c>
      <c r="M1" s="80">
        <f>IF(J1&gt;29,0,J1)</f>
        <v>0</v>
      </c>
      <c r="N1" s="80">
        <f>IF(J1&gt;29,K1+1,K1)</f>
        <v>12</v>
      </c>
      <c r="O1" s="80">
        <f>IF(N1&gt;11,L1+1,L1)</f>
        <v>0</v>
      </c>
      <c r="P1" s="82">
        <f>M1</f>
        <v>0</v>
      </c>
      <c r="Q1" s="82">
        <f>IF(N1&gt;11,N1-12,N1)</f>
        <v>0</v>
      </c>
      <c r="R1" s="83">
        <f>O1</f>
        <v>0</v>
      </c>
      <c r="S1" s="84">
        <f>'ورود اطلاعات'!F5</f>
        <v>0</v>
      </c>
      <c r="T1" s="85">
        <f>'ورود اطلاعات'!G5</f>
        <v>0</v>
      </c>
      <c r="U1" s="85">
        <f>'ورود اطلاعات'!H5</f>
        <v>0</v>
      </c>
      <c r="V1" s="85">
        <v>1</v>
      </c>
      <c r="W1" s="85">
        <v>1</v>
      </c>
      <c r="X1" s="85">
        <v>1388</v>
      </c>
      <c r="Y1" s="86">
        <f t="shared" ref="Y1" si="0">IF(V1&gt;S1,V1-S1,V1+30-S1)</f>
        <v>1</v>
      </c>
      <c r="Z1" s="87">
        <f t="shared" ref="Z1" si="1">IF(V1&gt;S1,W1,W1-1)</f>
        <v>1</v>
      </c>
      <c r="AA1" s="81">
        <f t="shared" ref="AA1" si="2">IF(Z1&gt;T1,X1,X1-1)</f>
        <v>1388</v>
      </c>
      <c r="AB1" s="80">
        <f t="shared" ref="AB1" si="3">Y1</f>
        <v>1</v>
      </c>
      <c r="AC1" s="80">
        <f t="shared" ref="AC1" si="4">IF(Z1&gt;T1,Z1-T1,Z1+12-T1)</f>
        <v>1</v>
      </c>
      <c r="AD1" s="80">
        <f t="shared" ref="AD1" si="5">AA1-U1</f>
        <v>1388</v>
      </c>
      <c r="AE1" s="80">
        <f t="shared" ref="AE1" si="6">IF(AB1&gt;29,0,AB1)</f>
        <v>1</v>
      </c>
      <c r="AF1" s="80">
        <f t="shared" ref="AF1" si="7">IF(AB1&gt;29,AC1+1,AC1)</f>
        <v>1</v>
      </c>
      <c r="AG1" s="80">
        <f t="shared" ref="AG1" si="8">IF(AF1&gt;11,AD1+1,AD1)</f>
        <v>1388</v>
      </c>
      <c r="AH1" s="88">
        <f t="shared" ref="AH1" si="9">AE1</f>
        <v>1</v>
      </c>
      <c r="AI1" s="88">
        <f>IF(AF1&gt;11,0,AF1)</f>
        <v>1</v>
      </c>
      <c r="AJ1" s="88">
        <f t="shared" ref="AJ1" si="10">AG1</f>
        <v>1388</v>
      </c>
      <c r="AK1" s="84">
        <v>1</v>
      </c>
      <c r="AL1" s="85">
        <v>1</v>
      </c>
      <c r="AM1" s="85">
        <v>1388</v>
      </c>
      <c r="AN1" s="85">
        <f>'ورود اطلاعات'!I5</f>
        <v>0</v>
      </c>
      <c r="AO1" s="85">
        <f>'ورود اطلاعات'!J5</f>
        <v>0</v>
      </c>
      <c r="AP1" s="85">
        <f>'ورود اطلاعات'!K5</f>
        <v>0</v>
      </c>
      <c r="AQ1" s="86">
        <f>IF(AN1&gt;AK1,AN1-AK1,AN1+30-AK1)</f>
        <v>29</v>
      </c>
      <c r="AR1" s="87">
        <f>IF(AN1&gt;AK1,AO1,AO1-1)</f>
        <v>-1</v>
      </c>
      <c r="AS1" s="81">
        <f>IF(AR1&gt;AL1,AP1,AP1-1)</f>
        <v>-1</v>
      </c>
      <c r="AT1" s="80">
        <f>AQ1</f>
        <v>29</v>
      </c>
      <c r="AU1" s="80">
        <f>IF(AR1&gt;AL1,AR1-AL1,AR1+12-AL1)</f>
        <v>10</v>
      </c>
      <c r="AV1" s="80">
        <f>AS1-AM1</f>
        <v>-1389</v>
      </c>
      <c r="AW1" s="80">
        <f>IF(AT1&gt;29,0,AT1)</f>
        <v>29</v>
      </c>
      <c r="AX1" s="80">
        <f>IF(AT1&gt;29,AU1+1,AU1)</f>
        <v>10</v>
      </c>
      <c r="AY1" s="80">
        <f>IF(AX1&gt;11,AV1+1,AV1)</f>
        <v>-1389</v>
      </c>
      <c r="AZ1" s="88">
        <f>AW1</f>
        <v>29</v>
      </c>
      <c r="BA1" s="88">
        <f>IF(AX1&gt;11,0,AX1)</f>
        <v>10</v>
      </c>
      <c r="BB1" s="88">
        <f>AY1</f>
        <v>-1389</v>
      </c>
      <c r="BC1" s="89">
        <f>AZ1</f>
        <v>29</v>
      </c>
      <c r="BD1" s="90">
        <f>BA1</f>
        <v>10</v>
      </c>
      <c r="BE1" s="91">
        <f>BB1</f>
        <v>-1389</v>
      </c>
      <c r="BF1" s="92">
        <v>2</v>
      </c>
      <c r="BG1" s="93">
        <f>INT(BM1/BO1)</f>
        <v>58</v>
      </c>
      <c r="BH1" s="91">
        <f>INT(BK1/BO1)</f>
        <v>20</v>
      </c>
      <c r="BI1" s="91">
        <f>INT(BE1/BO1)</f>
        <v>-2778</v>
      </c>
      <c r="BJ1" s="94">
        <f>BE1-(BO1*BI1)</f>
        <v>0</v>
      </c>
      <c r="BK1" s="94">
        <f>(BJ1*12)+BD1</f>
        <v>10</v>
      </c>
      <c r="BL1" s="94">
        <f>BK1-(BO1*BH1)</f>
        <v>0</v>
      </c>
      <c r="BM1" s="95">
        <f>(BL1*30)+BC1</f>
        <v>29</v>
      </c>
      <c r="BN1" s="95">
        <v>1</v>
      </c>
      <c r="BO1" s="96">
        <f>BN1/BF1</f>
        <v>0.5</v>
      </c>
      <c r="BP1" s="97">
        <f>IF(BG1&lt;30,BG1,BG1-(BS1*30))</f>
        <v>28</v>
      </c>
      <c r="BQ1" s="97">
        <f>IF(BH1&gt;12,(BH1+BS1)-(BT1*12),BH1)</f>
        <v>9</v>
      </c>
      <c r="BR1" s="97">
        <f>BI1+BT1</f>
        <v>-2777</v>
      </c>
      <c r="BS1" s="94">
        <f>INT(BG1/30)</f>
        <v>1</v>
      </c>
      <c r="BT1" s="95">
        <f>INT((BS1+BH1)/12)</f>
        <v>1</v>
      </c>
      <c r="BU1" s="92">
        <v>2</v>
      </c>
      <c r="BV1" s="93">
        <f>BP1+AH1</f>
        <v>29</v>
      </c>
      <c r="BW1" s="91">
        <f>BQ1+AI1</f>
        <v>10</v>
      </c>
      <c r="BX1" s="91">
        <f>BR1+AJ1</f>
        <v>-1389</v>
      </c>
      <c r="BY1" s="94">
        <f>BT1-(CD1*BX1)</f>
        <v>695.5</v>
      </c>
      <c r="BZ1" s="94">
        <f>(BY1*12)+BS1</f>
        <v>8347</v>
      </c>
      <c r="CA1" s="94">
        <f>BZ1-(CD1*BW1)</f>
        <v>8342</v>
      </c>
      <c r="CB1" s="95">
        <f>(CA1*30)+BR1</f>
        <v>247483</v>
      </c>
      <c r="CC1" s="95">
        <v>1</v>
      </c>
      <c r="CD1" s="96">
        <f>CC1/BU1</f>
        <v>0.5</v>
      </c>
      <c r="CE1" s="98">
        <f>IF(BV1&lt;30,BV1,BV1-(CH1*30))</f>
        <v>29</v>
      </c>
      <c r="CF1" s="98">
        <f>IF((BW1+CI1)&gt;11,(BW1+CH1)-(CI1*12),BW1)</f>
        <v>10</v>
      </c>
      <c r="CG1" s="98">
        <f>BX1+CI1</f>
        <v>-1389</v>
      </c>
      <c r="CH1" s="94">
        <f>INT(BV1/30)</f>
        <v>0</v>
      </c>
      <c r="CI1" s="94">
        <f>INT((CH1+BW1)/12)</f>
        <v>0</v>
      </c>
      <c r="CJ1" s="99">
        <f>IF(AND(U1&lt;1388,AP1&gt;1387),CE1,0)</f>
        <v>0</v>
      </c>
      <c r="CK1" s="99">
        <f>IF(AND(U1&lt;1388,AP1&gt;1387),CF1,0)</f>
        <v>0</v>
      </c>
      <c r="CL1" s="100">
        <f>IF(AND(U1&lt;1388,AP1&gt;1387),CG1,0)</f>
        <v>0</v>
      </c>
      <c r="CM1" s="92">
        <v>2</v>
      </c>
      <c r="CN1" s="93">
        <f>AH1+AZ1</f>
        <v>30</v>
      </c>
      <c r="CO1" s="91">
        <f>AI1+BA1</f>
        <v>11</v>
      </c>
      <c r="CP1" s="91">
        <f>AJ1+BB1</f>
        <v>-1</v>
      </c>
      <c r="CQ1" s="94">
        <f>CL1-(CV1*CP1)</f>
        <v>0.5</v>
      </c>
      <c r="CR1" s="94">
        <f>(CQ1*12)+CK1</f>
        <v>6</v>
      </c>
      <c r="CS1" s="94">
        <f>CR1-(CV1*CO1)</f>
        <v>0.5</v>
      </c>
      <c r="CT1" s="95">
        <f>(CS1*30)+CJ1</f>
        <v>15</v>
      </c>
      <c r="CU1" s="95">
        <v>1</v>
      </c>
      <c r="CV1" s="96">
        <f>CU1/CM1</f>
        <v>0.5</v>
      </c>
      <c r="CW1" s="98">
        <f>IF(CN1&lt;30,CN1,CN1-(CZ1*30))</f>
        <v>0</v>
      </c>
      <c r="CX1" s="98">
        <f>IF((CO1+DA1)&gt;11,(CO1+CZ1)-(DA1*12),CO1)</f>
        <v>0</v>
      </c>
      <c r="CY1" s="98">
        <f>CP1+DA1</f>
        <v>0</v>
      </c>
      <c r="CZ1" s="94">
        <f>INT(CN1/30)</f>
        <v>1</v>
      </c>
      <c r="DA1" s="94">
        <f>INT((CZ1+CO1)/12)</f>
        <v>1</v>
      </c>
      <c r="DB1" s="99">
        <f>IF(AND(U1&lt;1388,AP1&lt;1388),CW1,0)</f>
        <v>0</v>
      </c>
      <c r="DC1" s="99">
        <f>IF(AND(U1&lt;1388,AP1&lt;1388),CX1,0)</f>
        <v>0</v>
      </c>
      <c r="DD1" s="100">
        <f>IF(AND(U1&lt;1388,AP1&lt;1388),CY1,0)</f>
        <v>0</v>
      </c>
      <c r="DE1" s="92">
        <v>2</v>
      </c>
      <c r="DF1" s="93">
        <f>(2*AZ1)+(2*AH1)</f>
        <v>60</v>
      </c>
      <c r="DG1" s="91">
        <f>(2*BA1)+(2*AI1)</f>
        <v>22</v>
      </c>
      <c r="DH1" s="91">
        <f>(2*BB1)+(2*AJ1)</f>
        <v>-2</v>
      </c>
      <c r="DI1" s="94">
        <f>X29-(DN1*DH1)</f>
        <v>1</v>
      </c>
      <c r="DJ1" s="94">
        <f>(DI1*12)+W29</f>
        <v>12</v>
      </c>
      <c r="DK1" s="94">
        <f>DJ1-(DN1*DG1)</f>
        <v>1</v>
      </c>
      <c r="DL1" s="95">
        <f>(DK1*30)+V29</f>
        <v>30</v>
      </c>
      <c r="DM1" s="95">
        <v>1</v>
      </c>
      <c r="DN1" s="96">
        <f>DM1/DE1</f>
        <v>0.5</v>
      </c>
      <c r="DO1" s="98">
        <f>IF(DF1&lt;30,DF1,DF1-(DR1*30))</f>
        <v>0</v>
      </c>
      <c r="DP1" s="98">
        <f>IF((DG1+DS1)&gt;11,(DG1+DR1)-(DS1*12),DG1)</f>
        <v>0</v>
      </c>
      <c r="DQ1" s="98">
        <f>DH1+DS1</f>
        <v>0</v>
      </c>
      <c r="DR1" s="94">
        <f>INT(DF1/30)</f>
        <v>2</v>
      </c>
      <c r="DS1" s="94">
        <f>INT((DR1+DG1)/12)</f>
        <v>2</v>
      </c>
      <c r="DT1" s="99">
        <f>IF(AND(U1&gt;1387,AP1&gt;1387),DO1,0)</f>
        <v>0</v>
      </c>
      <c r="DU1" s="99">
        <f>IF(AND(U1&gt;1387,AP1&gt;1387),DP1,0)</f>
        <v>0</v>
      </c>
      <c r="DV1" s="100">
        <f>IF(AND(U1&gt;1387,AP1&gt;1387),DQ1,0)</f>
        <v>0</v>
      </c>
      <c r="DW1" s="101">
        <f>CJ1+DB1+DT1</f>
        <v>0</v>
      </c>
      <c r="DX1" s="82">
        <f>CK1+DC1+DU1</f>
        <v>0</v>
      </c>
      <c r="DY1" s="102">
        <f>CL1+DD1+DV1</f>
        <v>0</v>
      </c>
      <c r="DZ1" s="103">
        <f>IF(Sheet3!C3='ورود اطلاعات'!E5,DW1,P1)</f>
        <v>0</v>
      </c>
      <c r="EA1" s="104">
        <f>IF(Sheet3!C3='ورود اطلاعات'!E5,DX1,Q1)</f>
        <v>0</v>
      </c>
      <c r="EB1" s="105">
        <f>IF(Sheet3!C3='ورود اطلاعات'!E5,DY1,R1)</f>
        <v>0</v>
      </c>
      <c r="EC1" s="106">
        <f>DZ1</f>
        <v>0</v>
      </c>
      <c r="ED1" s="107">
        <f>EA1</f>
        <v>0</v>
      </c>
      <c r="EE1" s="107">
        <f>EB1</f>
        <v>0</v>
      </c>
      <c r="EF1" s="108">
        <f>INT(EL1/EM1)</f>
        <v>0</v>
      </c>
      <c r="EG1" s="108">
        <f>INT(EJ1/EM1)</f>
        <v>0</v>
      </c>
      <c r="EH1" s="108">
        <f>INT(EE1/EM1)</f>
        <v>0</v>
      </c>
      <c r="EI1" s="109">
        <f>EE1-(EM1*EH1)</f>
        <v>0</v>
      </c>
      <c r="EJ1" s="109">
        <f>(EI1*12)+ED1</f>
        <v>0</v>
      </c>
      <c r="EK1" s="109">
        <f>EJ1-(EM1*EG1)</f>
        <v>0</v>
      </c>
      <c r="EL1" s="109">
        <f>(EK1*30)+EC1</f>
        <v>0</v>
      </c>
      <c r="EM1" s="110">
        <v>2</v>
      </c>
      <c r="EN1" s="111">
        <f>IF(EF1&lt;30,EF1,EF1-(EQ1*30))</f>
        <v>0</v>
      </c>
      <c r="EO1" s="111">
        <f>IF(EG1&gt;12,(EG1+EQ1)-(ER1*12),EG1)</f>
        <v>0</v>
      </c>
      <c r="EP1" s="111">
        <f>EH1+ER1</f>
        <v>0</v>
      </c>
      <c r="EQ1" s="109">
        <f>INT(EF1/30)</f>
        <v>0</v>
      </c>
      <c r="ER1" s="112">
        <f>INT((EQ1+EG1)/12)</f>
        <v>0</v>
      </c>
      <c r="ES1" s="113">
        <f>IF(Sheet3!D6='ورود اطلاعات'!C5,EN1,DZ1)</f>
        <v>0</v>
      </c>
      <c r="ET1" s="114">
        <f>IF(Sheet3!D6='ورود اطلاعات'!C5,EO1,EA1)</f>
        <v>0</v>
      </c>
      <c r="EU1" s="115">
        <f>IF(Sheet3!D6='ورود اطلاعات'!C5,EP1,EB1)</f>
        <v>0</v>
      </c>
      <c r="EV1" s="116">
        <v>0</v>
      </c>
      <c r="EW1" s="117">
        <v>0</v>
      </c>
      <c r="EX1" s="118">
        <v>0</v>
      </c>
      <c r="EY1" s="113">
        <f>IF(Sheet3!D8='ورود اطلاعات'!C5,EV1,ES1)</f>
        <v>0</v>
      </c>
      <c r="EZ1" s="113">
        <f>IF(Sheet3!D8='ورود اطلاعات'!C5,EW1,ET1)</f>
        <v>0</v>
      </c>
      <c r="FA1" s="113">
        <f>IF(Sheet3!D8='ورود اطلاعات'!C5,EX1,EU1)</f>
        <v>0</v>
      </c>
      <c r="FB1" s="119">
        <f>EY1</f>
        <v>0</v>
      </c>
      <c r="FC1" s="107">
        <f>EZ1</f>
        <v>0</v>
      </c>
      <c r="FD1" s="107">
        <f>FA1</f>
        <v>0</v>
      </c>
      <c r="FE1" s="108">
        <f>INT(FK1/FL1)</f>
        <v>0</v>
      </c>
      <c r="FF1" s="108">
        <f>INT(FI1/FL1)</f>
        <v>0</v>
      </c>
      <c r="FG1" s="108">
        <f>INT(FD1/FL1)</f>
        <v>0</v>
      </c>
      <c r="FH1" s="109">
        <f>FD1-(FL1*FG1)</f>
        <v>0</v>
      </c>
      <c r="FI1" s="109">
        <f>(FH1*12)+FC1</f>
        <v>0</v>
      </c>
      <c r="FJ1" s="109">
        <f>FI1-(FL1*FF1)</f>
        <v>0</v>
      </c>
      <c r="FK1" s="109">
        <f>(FJ1*30)+FB1</f>
        <v>0</v>
      </c>
      <c r="FL1" s="110">
        <v>3</v>
      </c>
      <c r="FM1" s="82">
        <f>IF(FE1&lt;30,FE1,FE1-(FP1*30))</f>
        <v>0</v>
      </c>
      <c r="FN1" s="82">
        <f>IF(FF1&gt;12,(FF1+FP1)-(FQ1*12),FF1)</f>
        <v>0</v>
      </c>
      <c r="FO1" s="82">
        <f>FG1+FQ1</f>
        <v>0</v>
      </c>
      <c r="FP1" s="109">
        <f>INT(FE1/30)</f>
        <v>0</v>
      </c>
      <c r="FQ1" s="120">
        <f>INT((FP1+FF1)/12)</f>
        <v>0</v>
      </c>
      <c r="FR1" s="119">
        <f>EY1</f>
        <v>0</v>
      </c>
      <c r="FS1" s="107">
        <f>EZ1</f>
        <v>0</v>
      </c>
      <c r="FT1" s="107">
        <f>FA1</f>
        <v>0</v>
      </c>
      <c r="FU1" s="108">
        <f>INT(GA1/GB1)</f>
        <v>0</v>
      </c>
      <c r="FV1" s="108">
        <f>INT(FY1/GB1)</f>
        <v>0</v>
      </c>
      <c r="FW1" s="108">
        <f>INT(FT1/GB1)</f>
        <v>0</v>
      </c>
      <c r="FX1" s="109">
        <f>FT1-(GB1*FW1)</f>
        <v>0</v>
      </c>
      <c r="FY1" s="109">
        <f>(FX1*12)+FS1</f>
        <v>0</v>
      </c>
      <c r="FZ1" s="109">
        <f>FY1-(GB1*FV1)</f>
        <v>0</v>
      </c>
      <c r="GA1" s="109">
        <f>(FZ1*30)+FR1</f>
        <v>0</v>
      </c>
      <c r="GB1" s="110">
        <v>2</v>
      </c>
      <c r="GC1" s="82">
        <f>IF(FU1&lt;30,FU1,FU1-(GF1*30))</f>
        <v>0</v>
      </c>
      <c r="GD1" s="82">
        <f>IF(FV1&gt;12,(FV1+GF1)-(GG1*12),FV1)</f>
        <v>0</v>
      </c>
      <c r="GE1" s="82">
        <f>FW1+GG1</f>
        <v>0</v>
      </c>
      <c r="GF1" s="109">
        <f>INT(FU1/30)</f>
        <v>0</v>
      </c>
      <c r="GG1" s="112">
        <f>INT((GF1+FV1)/12)</f>
        <v>0</v>
      </c>
      <c r="GH1" s="121">
        <f>IF(OR(Sheet3!F2='ورود اطلاعات'!D5,Sheet3!F3='ورود اطلاعات'!D5),FM1,0)</f>
        <v>0</v>
      </c>
      <c r="GI1" s="121">
        <f>IF(OR(Sheet3!F2='ورود اطلاعات'!D5,Sheet3!F3='ورود اطلاعات'!D5),FN1,0)</f>
        <v>0</v>
      </c>
      <c r="GJ1" s="122">
        <f>IF(OR(Sheet3!F2='ورود اطلاعات'!D5,Sheet3!F3='ورود اطلاعات'!D5),FO1,0)</f>
        <v>0</v>
      </c>
      <c r="GK1" s="123">
        <f>IF(Sheet3!F4='ورود اطلاعات'!D5,GC1,0)</f>
        <v>0</v>
      </c>
      <c r="GL1" s="124">
        <f>IF(Sheet3!F4='ورود اطلاعات'!D5,GD1,0)</f>
        <v>0</v>
      </c>
      <c r="GM1" s="125">
        <f>IF(Sheet3!F4='ورود اطلاعات'!D5,GE1,0)</f>
        <v>0</v>
      </c>
      <c r="GN1" s="126">
        <f>IF(OR(Sheet3!F5='ورود اطلاعات'!D5,Sheet3!F6='ورود اطلاعات'!D5,Sheet3!F7='ورود اطلاعات'!D5),EY1,0)</f>
        <v>0</v>
      </c>
      <c r="GO1" s="127">
        <f>IF(OR(Sheet3!F5='ورود اطلاعات'!D5,Sheet3!F6='ورود اطلاعات'!D5,Sheet3!F7='ورود اطلاعات'!D5),EZ1,0)</f>
        <v>0</v>
      </c>
      <c r="GP1" s="128">
        <f>IF(OR(Sheet3!F5='ورود اطلاعات'!D5,Sheet3!F6='ورود اطلاعات'!D5,Sheet3!F7='ورود اطلاعات'!D5),FA1,0)</f>
        <v>0</v>
      </c>
      <c r="GQ1" s="129">
        <f>GH1+GK1+GN1</f>
        <v>0</v>
      </c>
      <c r="GR1" s="130">
        <f>GI1+GL1+GO1</f>
        <v>0</v>
      </c>
      <c r="GS1" s="131">
        <f>GJ1+GM1+GP1</f>
        <v>0</v>
      </c>
      <c r="GT1" s="113">
        <f>IF(GO13&gt;0,GQ1,EY1)</f>
        <v>0</v>
      </c>
      <c r="GU1" s="114">
        <f>IF(GO13&gt;0,GR1,EZ1)</f>
        <v>0</v>
      </c>
      <c r="GV1" s="132">
        <f>IF(GO13&gt;0,GS1,FA1)</f>
        <v>0</v>
      </c>
      <c r="GW1" s="119">
        <f>EY1</f>
        <v>0</v>
      </c>
      <c r="GX1" s="107">
        <f>EZ1</f>
        <v>0</v>
      </c>
      <c r="GY1" s="107">
        <f>FA1</f>
        <v>0</v>
      </c>
      <c r="GZ1" s="108">
        <f>INT(HF1/HG1)</f>
        <v>0</v>
      </c>
      <c r="HA1" s="108">
        <f>INT(HD1/HG1)</f>
        <v>0</v>
      </c>
      <c r="HB1" s="108">
        <f>INT(GY1/HG1)</f>
        <v>0</v>
      </c>
      <c r="HC1" s="109">
        <f>GY1-(HG1*HB1)</f>
        <v>0</v>
      </c>
      <c r="HD1" s="109">
        <f>(HC1*12)+GX1</f>
        <v>0</v>
      </c>
      <c r="HE1" s="109">
        <f>HD1-(HG1*HA1)</f>
        <v>0</v>
      </c>
      <c r="HF1" s="109">
        <f>(HE1*30)+GW1</f>
        <v>0</v>
      </c>
      <c r="HG1" s="110">
        <v>3</v>
      </c>
      <c r="HH1" s="133">
        <f>IF(GZ1&lt;30,GZ1,GZ1-(HK1*30))</f>
        <v>0</v>
      </c>
      <c r="HI1" s="133">
        <f>IF(HA1&gt;12,(HA1+HK1)-(HL1*12),HA1)</f>
        <v>0</v>
      </c>
      <c r="HJ1" s="133">
        <f>HB1+HL1</f>
        <v>0</v>
      </c>
      <c r="HK1" s="109">
        <f>INT(GZ1/30)</f>
        <v>0</v>
      </c>
      <c r="HL1" s="112">
        <f>INT((HK1+HA1)/12)</f>
        <v>0</v>
      </c>
      <c r="HM1" s="134">
        <f>IF(Sheet3!D7='ورود اطلاعات'!C5,HH1,GT1)</f>
        <v>0</v>
      </c>
      <c r="HN1" s="135">
        <f>IF(Sheet3!D7='ورود اطلاعات'!C5,HI1,GU1)</f>
        <v>0</v>
      </c>
      <c r="HO1" s="136">
        <f>IF(Sheet3!D7='ورود اطلاعات'!C5,HJ1,GV1)</f>
        <v>0</v>
      </c>
      <c r="HP1" s="375" t="s">
        <v>22</v>
      </c>
      <c r="HQ1" s="376"/>
      <c r="HR1" s="137">
        <f>SUM(HM1:HM9)</f>
        <v>0</v>
      </c>
      <c r="HS1" s="137">
        <f>SUM(HN1:HN9)</f>
        <v>0</v>
      </c>
      <c r="HT1" s="137">
        <f>SUM(HO1:HO9)</f>
        <v>0</v>
      </c>
      <c r="HU1" s="138">
        <v>1</v>
      </c>
      <c r="HV1" s="137">
        <f>INT(IB1/ID1)</f>
        <v>0</v>
      </c>
      <c r="HW1" s="137">
        <f>INT(HZ1/ID1)</f>
        <v>0</v>
      </c>
      <c r="HX1" s="137">
        <f>INT(HT1/ID1)</f>
        <v>0</v>
      </c>
      <c r="HY1" s="139">
        <f>HT1-(ID1*HX1)</f>
        <v>0</v>
      </c>
      <c r="HZ1" s="139">
        <f>(HY1*12)+HS1</f>
        <v>0</v>
      </c>
      <c r="IA1" s="139">
        <f>HZ1-(ID1*HW1)</f>
        <v>0</v>
      </c>
      <c r="IB1" s="139">
        <f>(IA1*30)+HR1</f>
        <v>0</v>
      </c>
      <c r="IC1" s="139">
        <v>1</v>
      </c>
      <c r="ID1" s="139">
        <f>IC1/HU1</f>
        <v>1</v>
      </c>
      <c r="IE1" s="140">
        <f>IF(HV1&lt;30,HV1,HV1-(IH1*30))</f>
        <v>0</v>
      </c>
      <c r="IF1" s="140">
        <f>IF((HW1+IH1)&gt;11,(HW1+IH1)-(II1*12),(HW1+IH1))</f>
        <v>0</v>
      </c>
      <c r="IG1" s="140">
        <f>HX1+II1</f>
        <v>0</v>
      </c>
      <c r="IH1" s="139">
        <f>INT(HV1/30)</f>
        <v>0</v>
      </c>
      <c r="II1" s="141">
        <f>INT((IH1+HW1)/12)</f>
        <v>0</v>
      </c>
      <c r="IJ1" s="142">
        <f>IE1</f>
        <v>0</v>
      </c>
      <c r="IK1" s="143">
        <f>IF(IF1&gt;11,IF1-12,IF1)</f>
        <v>0</v>
      </c>
      <c r="IL1" s="144">
        <f>IM1+IG1</f>
        <v>0</v>
      </c>
      <c r="IM1" s="145">
        <f>INT(IF1/12)</f>
        <v>0</v>
      </c>
    </row>
    <row r="2" spans="1:247" ht="24.75" thickBot="1" x14ac:dyDescent="0.65">
      <c r="A2" s="79">
        <f>'ورود اطلاعات'!F6</f>
        <v>0</v>
      </c>
      <c r="B2" s="80">
        <f>'ورود اطلاعات'!G6</f>
        <v>0</v>
      </c>
      <c r="C2" s="80">
        <f>'ورود اطلاعات'!H6</f>
        <v>0</v>
      </c>
      <c r="D2" s="80">
        <f>'ورود اطلاعات'!I6</f>
        <v>0</v>
      </c>
      <c r="E2" s="80">
        <f>'ورود اطلاعات'!J6</f>
        <v>0</v>
      </c>
      <c r="F2" s="80">
        <f>'ورود اطلاعات'!K6</f>
        <v>0</v>
      </c>
      <c r="G2" s="80">
        <f t="shared" ref="G2:G9" si="11">IF(D2&gt;A2,D2-A2,D2+30-A2)</f>
        <v>30</v>
      </c>
      <c r="H2" s="81">
        <f t="shared" ref="H2:H9" si="12">IF(D2&gt;A2,E2,E2-1)</f>
        <v>-1</v>
      </c>
      <c r="I2" s="81">
        <f t="shared" ref="I2:I9" si="13">IF(H2&gt;B2,F2,F2-1)</f>
        <v>-1</v>
      </c>
      <c r="J2" s="80">
        <f t="shared" ref="J2:J9" si="14">G2</f>
        <v>30</v>
      </c>
      <c r="K2" s="80">
        <f t="shared" ref="K2:K9" si="15">IF(H2&gt;B2,H2-B2,H2+12-B2)</f>
        <v>11</v>
      </c>
      <c r="L2" s="80">
        <f t="shared" ref="L2:L9" si="16">I2-C2</f>
        <v>-1</v>
      </c>
      <c r="M2" s="80">
        <f t="shared" ref="M2:M9" si="17">IF(J2&gt;29,0,J2)</f>
        <v>0</v>
      </c>
      <c r="N2" s="80">
        <f t="shared" ref="N2:N9" si="18">IF(J2&gt;29,K2+1,K2)</f>
        <v>12</v>
      </c>
      <c r="O2" s="80">
        <f t="shared" ref="O2:O9" si="19">IF(N2&gt;11,L2+1,L2)</f>
        <v>0</v>
      </c>
      <c r="P2" s="82">
        <f t="shared" ref="P2:P9" si="20">M2</f>
        <v>0</v>
      </c>
      <c r="Q2" s="82">
        <f t="shared" ref="Q2:Q9" si="21">IF(N2&gt;11,N2-12,N2)</f>
        <v>0</v>
      </c>
      <c r="R2" s="83">
        <f t="shared" ref="R2:R9" si="22">O2</f>
        <v>0</v>
      </c>
      <c r="S2" s="84">
        <f>'ورود اطلاعات'!F6</f>
        <v>0</v>
      </c>
      <c r="T2" s="85">
        <f>'ورود اطلاعات'!G6</f>
        <v>0</v>
      </c>
      <c r="U2" s="85">
        <f>'ورود اطلاعات'!H6</f>
        <v>0</v>
      </c>
      <c r="V2" s="85">
        <v>1</v>
      </c>
      <c r="W2" s="85">
        <v>1</v>
      </c>
      <c r="X2" s="85">
        <v>1388</v>
      </c>
      <c r="Y2" s="86">
        <f t="shared" ref="Y2:Y9" si="23">IF(V2&gt;S2,V2-S2,V2+30-S2)</f>
        <v>1</v>
      </c>
      <c r="Z2" s="87">
        <f t="shared" ref="Z2:Z9" si="24">IF(V2&gt;S2,W2,W2-1)</f>
        <v>1</v>
      </c>
      <c r="AA2" s="81">
        <f t="shared" ref="AA2:AA9" si="25">IF(Z2&gt;T2,X2,X2-1)</f>
        <v>1388</v>
      </c>
      <c r="AB2" s="80">
        <f t="shared" ref="AB2:AB9" si="26">Y2</f>
        <v>1</v>
      </c>
      <c r="AC2" s="80">
        <f t="shared" ref="AC2:AC9" si="27">IF(Z2&gt;T2,Z2-T2,Z2+12-T2)</f>
        <v>1</v>
      </c>
      <c r="AD2" s="80">
        <f t="shared" ref="AD2:AD9" si="28">AA2-U2</f>
        <v>1388</v>
      </c>
      <c r="AE2" s="80">
        <f t="shared" ref="AE2:AE9" si="29">IF(AB2&gt;29,0,AB2)</f>
        <v>1</v>
      </c>
      <c r="AF2" s="80">
        <f t="shared" ref="AF2:AF9" si="30">IF(AB2&gt;29,AC2+1,AC2)</f>
        <v>1</v>
      </c>
      <c r="AG2" s="80">
        <f t="shared" ref="AG2:AG9" si="31">IF(AF2&gt;11,AD2+1,AD2)</f>
        <v>1388</v>
      </c>
      <c r="AH2" s="88">
        <f t="shared" ref="AH2:AH9" si="32">AE2</f>
        <v>1</v>
      </c>
      <c r="AI2" s="88">
        <f t="shared" ref="AI2:AI9" si="33">IF(AF2&gt;11,0,AF2)</f>
        <v>1</v>
      </c>
      <c r="AJ2" s="88">
        <f t="shared" ref="AJ2:AJ9" si="34">AG2</f>
        <v>1388</v>
      </c>
      <c r="AK2" s="84">
        <v>1</v>
      </c>
      <c r="AL2" s="85">
        <v>1</v>
      </c>
      <c r="AM2" s="85">
        <v>1388</v>
      </c>
      <c r="AN2" s="85">
        <f>'ورود اطلاعات'!I6</f>
        <v>0</v>
      </c>
      <c r="AO2" s="85">
        <f>'ورود اطلاعات'!J6</f>
        <v>0</v>
      </c>
      <c r="AP2" s="85">
        <f>'ورود اطلاعات'!K6</f>
        <v>0</v>
      </c>
      <c r="AQ2" s="86">
        <f t="shared" ref="AQ2:AQ9" si="35">IF(AN2&gt;AK2,AN2-AK2,AN2+30-AK2)</f>
        <v>29</v>
      </c>
      <c r="AR2" s="87">
        <f t="shared" ref="AR2:AR9" si="36">IF(AN2&gt;AK2,AO2,AO2-1)</f>
        <v>-1</v>
      </c>
      <c r="AS2" s="81">
        <f t="shared" ref="AS2:AS9" si="37">IF(AR2&gt;AL2,AP2,AP2-1)</f>
        <v>-1</v>
      </c>
      <c r="AT2" s="80">
        <f t="shared" ref="AT2:AT9" si="38">AQ2</f>
        <v>29</v>
      </c>
      <c r="AU2" s="80">
        <f t="shared" ref="AU2:AU9" si="39">IF(AR2&gt;AL2,AR2-AL2,AR2+12-AL2)</f>
        <v>10</v>
      </c>
      <c r="AV2" s="80">
        <f t="shared" ref="AV2:AV9" si="40">AS2-AM2</f>
        <v>-1389</v>
      </c>
      <c r="AW2" s="80">
        <f t="shared" ref="AW2:AW9" si="41">IF(AT2&gt;29,0,AT2)</f>
        <v>29</v>
      </c>
      <c r="AX2" s="80">
        <f t="shared" ref="AX2:AX9" si="42">IF(AT2&gt;29,AU2+1,AU2)</f>
        <v>10</v>
      </c>
      <c r="AY2" s="80">
        <f t="shared" ref="AY2:AY9" si="43">IF(AX2&gt;11,AV2+1,AV2)</f>
        <v>-1389</v>
      </c>
      <c r="AZ2" s="88">
        <f t="shared" ref="AZ2:AZ9" si="44">AW2</f>
        <v>29</v>
      </c>
      <c r="BA2" s="88">
        <f t="shared" ref="BA2:BA9" si="45">IF(AX2&gt;11,0,AX2)</f>
        <v>10</v>
      </c>
      <c r="BB2" s="88">
        <f t="shared" ref="BB2:BB9" si="46">AY2</f>
        <v>-1389</v>
      </c>
      <c r="BC2" s="89">
        <f t="shared" ref="BC2:BC9" si="47">AZ2</f>
        <v>29</v>
      </c>
      <c r="BD2" s="90">
        <f t="shared" ref="BD2:BD9" si="48">BA2</f>
        <v>10</v>
      </c>
      <c r="BE2" s="91">
        <f t="shared" ref="BE2:BE9" si="49">BB2</f>
        <v>-1389</v>
      </c>
      <c r="BF2" s="92">
        <v>2</v>
      </c>
      <c r="BG2" s="93">
        <f t="shared" ref="BG2:BG9" si="50">INT(BM2/BO2)</f>
        <v>58</v>
      </c>
      <c r="BH2" s="91">
        <f t="shared" ref="BH2:BH9" si="51">INT(BK2/BO2)</f>
        <v>20</v>
      </c>
      <c r="BI2" s="91">
        <f t="shared" ref="BI2:BI9" si="52">INT(BE2/BO2)</f>
        <v>-2778</v>
      </c>
      <c r="BJ2" s="94">
        <f t="shared" ref="BJ2:BJ9" si="53">BE2-(BO2*BI2)</f>
        <v>0</v>
      </c>
      <c r="BK2" s="94">
        <f t="shared" ref="BK2:BK9" si="54">(BJ2*12)+BD2</f>
        <v>10</v>
      </c>
      <c r="BL2" s="94">
        <f t="shared" ref="BL2:BL9" si="55">BK2-(BO2*BH2)</f>
        <v>0</v>
      </c>
      <c r="BM2" s="95">
        <f t="shared" ref="BM2:BM9" si="56">(BL2*30)+BC2</f>
        <v>29</v>
      </c>
      <c r="BN2" s="95">
        <v>1</v>
      </c>
      <c r="BO2" s="96">
        <f t="shared" ref="BO2:BO9" si="57">BN2/BF2</f>
        <v>0.5</v>
      </c>
      <c r="BP2" s="97">
        <f t="shared" ref="BP2:BP9" si="58">IF(BG2&lt;30,BG2,BG2-(BS2*30))</f>
        <v>28</v>
      </c>
      <c r="BQ2" s="97">
        <f t="shared" ref="BQ2:BQ9" si="59">IF(BH2&gt;12,(BH2+BS2)-(BT2*12),BH2)</f>
        <v>9</v>
      </c>
      <c r="BR2" s="97">
        <f t="shared" ref="BR2:BR9" si="60">BI2+BT2</f>
        <v>-2777</v>
      </c>
      <c r="BS2" s="94">
        <f t="shared" ref="BS2:BS9" si="61">INT(BG2/30)</f>
        <v>1</v>
      </c>
      <c r="BT2" s="95">
        <f t="shared" ref="BT2:BT9" si="62">INT((BS2+BH2)/12)</f>
        <v>1</v>
      </c>
      <c r="BU2" s="92">
        <v>2</v>
      </c>
      <c r="BV2" s="93">
        <f t="shared" ref="BV2:BV9" si="63">BP2+AH2</f>
        <v>29</v>
      </c>
      <c r="BW2" s="91">
        <f t="shared" ref="BW2:BW9" si="64">BQ2+AI2</f>
        <v>10</v>
      </c>
      <c r="BX2" s="91">
        <f t="shared" ref="BX2:BX9" si="65">BR2+AJ2</f>
        <v>-1389</v>
      </c>
      <c r="BY2" s="94">
        <f t="shared" ref="BY2:BY9" si="66">BT2-(CD2*BX2)</f>
        <v>695.5</v>
      </c>
      <c r="BZ2" s="94">
        <f t="shared" ref="BZ2:BZ9" si="67">(BY2*12)+BS2</f>
        <v>8347</v>
      </c>
      <c r="CA2" s="94">
        <f t="shared" ref="CA2:CA9" si="68">BZ2-(CD2*BW2)</f>
        <v>8342</v>
      </c>
      <c r="CB2" s="95">
        <f t="shared" ref="CB2:CB9" si="69">(CA2*30)+BR2</f>
        <v>247483</v>
      </c>
      <c r="CC2" s="95">
        <v>1</v>
      </c>
      <c r="CD2" s="96">
        <f t="shared" ref="CD2:CD9" si="70">CC2/BU2</f>
        <v>0.5</v>
      </c>
      <c r="CE2" s="98">
        <f t="shared" ref="CE2:CE9" si="71">IF(BV2&lt;30,BV2,BV2-(CH2*30))</f>
        <v>29</v>
      </c>
      <c r="CF2" s="98">
        <f t="shared" ref="CF2:CF9" si="72">IF((BW2+CI2)&gt;11,(BW2+CH2)-(CI2*12),BW2)</f>
        <v>10</v>
      </c>
      <c r="CG2" s="98">
        <f t="shared" ref="CG2:CG9" si="73">BX2+CI2</f>
        <v>-1389</v>
      </c>
      <c r="CH2" s="94">
        <f t="shared" ref="CH2:CH9" si="74">INT(BV2/30)</f>
        <v>0</v>
      </c>
      <c r="CI2" s="94">
        <f t="shared" ref="CI2:CI9" si="75">INT((CH2+BW2)/12)</f>
        <v>0</v>
      </c>
      <c r="CJ2" s="99">
        <f t="shared" ref="CJ2:CJ9" si="76">IF(AND(U2&lt;1388,AP2&gt;1387),CE2,0)</f>
        <v>0</v>
      </c>
      <c r="CK2" s="99">
        <f t="shared" ref="CK2:CK9" si="77">IF(AND(U2&lt;1388,AP2&gt;1387),CF2,0)</f>
        <v>0</v>
      </c>
      <c r="CL2" s="100">
        <f t="shared" ref="CL2:CL9" si="78">IF(AND(U2&lt;1388,AP2&gt;1387),CG2,0)</f>
        <v>0</v>
      </c>
      <c r="CM2" s="92">
        <v>2</v>
      </c>
      <c r="CN2" s="93">
        <f t="shared" ref="CN2:CN9" si="79">AH2+AZ2</f>
        <v>30</v>
      </c>
      <c r="CO2" s="91">
        <f t="shared" ref="CO2:CO9" si="80">AI2+BA2</f>
        <v>11</v>
      </c>
      <c r="CP2" s="91">
        <f t="shared" ref="CP2:CP9" si="81">AJ2+BB2</f>
        <v>-1</v>
      </c>
      <c r="CQ2" s="94">
        <f t="shared" ref="CQ2:CQ9" si="82">CL2-(CV2*CP2)</f>
        <v>0.5</v>
      </c>
      <c r="CR2" s="94">
        <f t="shared" ref="CR2:CR9" si="83">(CQ2*12)+CK2</f>
        <v>6</v>
      </c>
      <c r="CS2" s="94">
        <f t="shared" ref="CS2:CS9" si="84">CR2-(CV2*CO2)</f>
        <v>0.5</v>
      </c>
      <c r="CT2" s="95">
        <f t="shared" ref="CT2:CT9" si="85">(CS2*30)+CJ2</f>
        <v>15</v>
      </c>
      <c r="CU2" s="95">
        <v>1</v>
      </c>
      <c r="CV2" s="96">
        <f t="shared" ref="CV2:CV9" si="86">CU2/CM2</f>
        <v>0.5</v>
      </c>
      <c r="CW2" s="98">
        <f t="shared" ref="CW2:CW9" si="87">IF(CN2&lt;30,CN2,CN2-(CZ2*30))</f>
        <v>0</v>
      </c>
      <c r="CX2" s="98">
        <f t="shared" ref="CX2:CX9" si="88">IF((CO2+DA2)&gt;11,(CO2+CZ2)-(DA2*12),CO2)</f>
        <v>0</v>
      </c>
      <c r="CY2" s="98">
        <f t="shared" ref="CY2:CY9" si="89">CP2+DA2</f>
        <v>0</v>
      </c>
      <c r="CZ2" s="94">
        <f t="shared" ref="CZ2:CZ9" si="90">INT(CN2/30)</f>
        <v>1</v>
      </c>
      <c r="DA2" s="94">
        <f t="shared" ref="DA2:DA9" si="91">INT((CZ2+CO2)/12)</f>
        <v>1</v>
      </c>
      <c r="DB2" s="99">
        <f t="shared" ref="DB2:DB9" si="92">IF(AND(U2&lt;1388,AP2&lt;1388),CW2,0)</f>
        <v>0</v>
      </c>
      <c r="DC2" s="99">
        <f t="shared" ref="DC2:DC9" si="93">IF(AND(U2&lt;1388,AP2&lt;1388),CX2,0)</f>
        <v>0</v>
      </c>
      <c r="DD2" s="100">
        <f t="shared" ref="DD2:DD9" si="94">IF(AND(U2&lt;1388,AP2&lt;1388),CY2,0)</f>
        <v>0</v>
      </c>
      <c r="DE2" s="92">
        <v>2</v>
      </c>
      <c r="DF2" s="93">
        <f t="shared" ref="DF2:DF9" si="95">(2*AZ2)+(2*AH2)</f>
        <v>60</v>
      </c>
      <c r="DG2" s="91">
        <f t="shared" ref="DG2:DG9" si="96">(2*BA2)+(2*AI2)</f>
        <v>22</v>
      </c>
      <c r="DH2" s="91">
        <f t="shared" ref="DH2:DH9" si="97">(2*BB2)+(2*AJ2)</f>
        <v>-2</v>
      </c>
      <c r="DI2" s="94">
        <f t="shared" ref="DI2:DI9" si="98">X30-(DN2*DH2)</f>
        <v>1</v>
      </c>
      <c r="DJ2" s="94">
        <f t="shared" ref="DJ2:DJ9" si="99">(DI2*12)+W30</f>
        <v>12</v>
      </c>
      <c r="DK2" s="94">
        <f t="shared" ref="DK2:DK9" si="100">DJ2-(DN2*DG2)</f>
        <v>1</v>
      </c>
      <c r="DL2" s="95">
        <f t="shared" ref="DL2:DL9" si="101">(DK2*30)+V30</f>
        <v>30</v>
      </c>
      <c r="DM2" s="95">
        <v>1</v>
      </c>
      <c r="DN2" s="96">
        <f t="shared" ref="DN2:DN9" si="102">DM2/DE2</f>
        <v>0.5</v>
      </c>
      <c r="DO2" s="98">
        <f t="shared" ref="DO2:DO9" si="103">IF(DF2&lt;30,DF2,DF2-(DR2*30))</f>
        <v>0</v>
      </c>
      <c r="DP2" s="98">
        <f t="shared" ref="DP2:DP9" si="104">IF((DG2+DS2)&gt;11,(DG2+DR2)-(DS2*12),DG2)</f>
        <v>0</v>
      </c>
      <c r="DQ2" s="98">
        <f t="shared" ref="DQ2:DQ9" si="105">DH2+DS2</f>
        <v>0</v>
      </c>
      <c r="DR2" s="94">
        <f t="shared" ref="DR2:DR9" si="106">INT(DF2/30)</f>
        <v>2</v>
      </c>
      <c r="DS2" s="94">
        <f t="shared" ref="DS2:DS9" si="107">INT((DR2+DG2)/12)</f>
        <v>2</v>
      </c>
      <c r="DT2" s="99">
        <f t="shared" ref="DT2:DT9" si="108">IF(AND(U2&gt;1387,AP2&gt;1387),DO2,0)</f>
        <v>0</v>
      </c>
      <c r="DU2" s="99">
        <f t="shared" ref="DU2:DU9" si="109">IF(AND(U2&gt;1387,AP2&gt;1387),DP2,0)</f>
        <v>0</v>
      </c>
      <c r="DV2" s="100">
        <f t="shared" ref="DV2:DV9" si="110">IF(AND(U2&gt;1387,AP2&gt;1387),DQ2,0)</f>
        <v>0</v>
      </c>
      <c r="DW2" s="101">
        <f t="shared" ref="DW2:DW9" si="111">CJ2+DB2+DT2</f>
        <v>0</v>
      </c>
      <c r="DX2" s="82">
        <f t="shared" ref="DX2:DX9" si="112">CK2+DC2+DU2</f>
        <v>0</v>
      </c>
      <c r="DY2" s="102">
        <f t="shared" ref="DY2:DY9" si="113">CL2+DD2+DV2</f>
        <v>0</v>
      </c>
      <c r="DZ2" s="103">
        <f>IF(Sheet3!C3='ورود اطلاعات'!E6,DW2,P2)</f>
        <v>0</v>
      </c>
      <c r="EA2" s="104">
        <f>IF(Sheet3!C3='ورود اطلاعات'!E6,DX2,Q2)</f>
        <v>0</v>
      </c>
      <c r="EB2" s="105">
        <f>IF(Sheet3!C3='ورود اطلاعات'!E6,DY2,R2)</f>
        <v>0</v>
      </c>
      <c r="EC2" s="106">
        <f t="shared" ref="EC2:EC9" si="114">DZ2</f>
        <v>0</v>
      </c>
      <c r="ED2" s="107">
        <f t="shared" ref="ED2:ED9" si="115">EA2</f>
        <v>0</v>
      </c>
      <c r="EE2" s="107">
        <f t="shared" ref="EE2:EE9" si="116">EB2</f>
        <v>0</v>
      </c>
      <c r="EF2" s="108">
        <f t="shared" ref="EF2:EF9" si="117">INT(EL2/EM2)</f>
        <v>0</v>
      </c>
      <c r="EG2" s="108">
        <f t="shared" ref="EG2:EG9" si="118">INT(EJ2/EM2)</f>
        <v>0</v>
      </c>
      <c r="EH2" s="108">
        <f t="shared" ref="EH2:EH9" si="119">INT(EE2/EM2)</f>
        <v>0</v>
      </c>
      <c r="EI2" s="109">
        <f t="shared" ref="EI2:EI9" si="120">EE2-(EM2*EH2)</f>
        <v>0</v>
      </c>
      <c r="EJ2" s="109">
        <f t="shared" ref="EJ2:EJ9" si="121">(EI2*12)+ED2</f>
        <v>0</v>
      </c>
      <c r="EK2" s="109">
        <f t="shared" ref="EK2:EK9" si="122">EJ2-(EM2*EG2)</f>
        <v>0</v>
      </c>
      <c r="EL2" s="109">
        <f t="shared" ref="EL2:EL9" si="123">(EK2*30)+EC2</f>
        <v>0</v>
      </c>
      <c r="EM2" s="110">
        <v>2</v>
      </c>
      <c r="EN2" s="111">
        <f t="shared" ref="EN2:EN9" si="124">IF(EF2&lt;30,EF2,EF2-(EQ2*30))</f>
        <v>0</v>
      </c>
      <c r="EO2" s="111">
        <f t="shared" ref="EO2:EO9" si="125">IF(EG2&gt;12,(EG2+EQ2)-(ER2*12),EG2)</f>
        <v>0</v>
      </c>
      <c r="EP2" s="111">
        <f t="shared" ref="EP2:EP9" si="126">EH2+ER2</f>
        <v>0</v>
      </c>
      <c r="EQ2" s="109">
        <f t="shared" ref="EQ2:EQ9" si="127">INT(EF2/30)</f>
        <v>0</v>
      </c>
      <c r="ER2" s="112">
        <f t="shared" ref="ER2:ER9" si="128">INT((EQ2+EG2)/12)</f>
        <v>0</v>
      </c>
      <c r="ES2" s="113">
        <f>IF(Sheet3!D6='ورود اطلاعات'!C6,EN2,DZ2)</f>
        <v>0</v>
      </c>
      <c r="ET2" s="114">
        <f>IF(Sheet3!D6='ورود اطلاعات'!C6,EO2,EA2)</f>
        <v>0</v>
      </c>
      <c r="EU2" s="115">
        <f>IF(Sheet3!D6='ورود اطلاعات'!C6,EP2,EB2)</f>
        <v>0</v>
      </c>
      <c r="EV2" s="146">
        <v>0</v>
      </c>
      <c r="EW2" s="147">
        <v>0</v>
      </c>
      <c r="EX2" s="148">
        <v>0</v>
      </c>
      <c r="EY2" s="113">
        <f>IF(Sheet3!D8='ورود اطلاعات'!C6,EV2,ES2)</f>
        <v>0</v>
      </c>
      <c r="EZ2" s="113">
        <f>IF(Sheet3!D8='ورود اطلاعات'!C6,EW2,ET2)</f>
        <v>0</v>
      </c>
      <c r="FA2" s="113">
        <f>IF(Sheet3!D8='ورود اطلاعات'!C6,EX2,EU2)</f>
        <v>0</v>
      </c>
      <c r="FB2" s="119">
        <f t="shared" ref="FB2:FB9" si="129">EY2</f>
        <v>0</v>
      </c>
      <c r="FC2" s="107">
        <f t="shared" ref="FC2:FC9" si="130">EZ2</f>
        <v>0</v>
      </c>
      <c r="FD2" s="107">
        <f t="shared" ref="FD2:FD9" si="131">FA2</f>
        <v>0</v>
      </c>
      <c r="FE2" s="108">
        <f t="shared" ref="FE2:FE9" si="132">INT(FK2/FL2)</f>
        <v>0</v>
      </c>
      <c r="FF2" s="108">
        <f t="shared" ref="FF2:FF9" si="133">INT(FI2/FL2)</f>
        <v>0</v>
      </c>
      <c r="FG2" s="108">
        <f t="shared" ref="FG2:FG9" si="134">INT(FD2/FL2)</f>
        <v>0</v>
      </c>
      <c r="FH2" s="109">
        <f t="shared" ref="FH2:FH9" si="135">FD2-(FL2*FG2)</f>
        <v>0</v>
      </c>
      <c r="FI2" s="109">
        <f t="shared" ref="FI2:FI9" si="136">(FH2*12)+FC2</f>
        <v>0</v>
      </c>
      <c r="FJ2" s="109">
        <f t="shared" ref="FJ2:FJ9" si="137">FI2-(FL2*FF2)</f>
        <v>0</v>
      </c>
      <c r="FK2" s="109">
        <f t="shared" ref="FK2:FK9" si="138">(FJ2*30)+FB2</f>
        <v>0</v>
      </c>
      <c r="FL2" s="110">
        <v>3</v>
      </c>
      <c r="FM2" s="82">
        <f t="shared" ref="FM2:FM9" si="139">IF(FE2&lt;30,FE2,FE2-(FP2*30))</f>
        <v>0</v>
      </c>
      <c r="FN2" s="82">
        <f t="shared" ref="FN2:FN9" si="140">IF(FF2&gt;12,(FF2+FP2)-(FQ2*12),FF2)</f>
        <v>0</v>
      </c>
      <c r="FO2" s="82">
        <f t="shared" ref="FO2:FO9" si="141">FG2+FQ2</f>
        <v>0</v>
      </c>
      <c r="FP2" s="109">
        <f t="shared" ref="FP2:FP9" si="142">INT(FE2/30)</f>
        <v>0</v>
      </c>
      <c r="FQ2" s="120">
        <f t="shared" ref="FQ2:FQ9" si="143">INT((FP2+FF2)/12)</f>
        <v>0</v>
      </c>
      <c r="FR2" s="119">
        <f t="shared" ref="FR2:FR9" si="144">EY2</f>
        <v>0</v>
      </c>
      <c r="FS2" s="107">
        <f t="shared" ref="FS2:FS9" si="145">EZ2</f>
        <v>0</v>
      </c>
      <c r="FT2" s="107">
        <f t="shared" ref="FT2:FT9" si="146">FA2</f>
        <v>0</v>
      </c>
      <c r="FU2" s="108">
        <f t="shared" ref="FU2:FU9" si="147">INT(GA2/GB2)</f>
        <v>0</v>
      </c>
      <c r="FV2" s="108">
        <f t="shared" ref="FV2:FV9" si="148">INT(FY2/GB2)</f>
        <v>0</v>
      </c>
      <c r="FW2" s="108">
        <f t="shared" ref="FW2:FW9" si="149">INT(FT2/GB2)</f>
        <v>0</v>
      </c>
      <c r="FX2" s="109">
        <f t="shared" ref="FX2:FX9" si="150">FT2-(GB2*FW2)</f>
        <v>0</v>
      </c>
      <c r="FY2" s="109">
        <f t="shared" ref="FY2:FY9" si="151">(FX2*12)+FS2</f>
        <v>0</v>
      </c>
      <c r="FZ2" s="109">
        <f t="shared" ref="FZ2:FZ9" si="152">FY2-(GB2*FV2)</f>
        <v>0</v>
      </c>
      <c r="GA2" s="109">
        <f t="shared" ref="GA2:GA9" si="153">(FZ2*30)+FR2</f>
        <v>0</v>
      </c>
      <c r="GB2" s="110">
        <v>2</v>
      </c>
      <c r="GC2" s="82">
        <f t="shared" ref="GC2:GC9" si="154">IF(FU2&lt;30,FU2,FU2-(GF2*30))</f>
        <v>0</v>
      </c>
      <c r="GD2" s="82">
        <f t="shared" ref="GD2:GD9" si="155">IF(FV2&gt;12,(FV2+GF2)-(GG2*12),FV2)</f>
        <v>0</v>
      </c>
      <c r="GE2" s="82">
        <f t="shared" ref="GE2:GE9" si="156">FW2+GG2</f>
        <v>0</v>
      </c>
      <c r="GF2" s="109">
        <f t="shared" ref="GF2:GF9" si="157">INT(FU2/30)</f>
        <v>0</v>
      </c>
      <c r="GG2" s="112">
        <f t="shared" ref="GG2:GG9" si="158">INT((GF2+FV2)/12)</f>
        <v>0</v>
      </c>
      <c r="GH2" s="121">
        <f>IF(OR(Sheet3!F2='ورود اطلاعات'!D6,Sheet3!F3='ورود اطلاعات'!D6),FM2,0)</f>
        <v>0</v>
      </c>
      <c r="GI2" s="121">
        <f>IF(OR(Sheet3!F2='ورود اطلاعات'!D6,Sheet3!F3='ورود اطلاعات'!D6),FN2,0)</f>
        <v>0</v>
      </c>
      <c r="GJ2" s="122">
        <f>IF(OR(Sheet3!F2='ورود اطلاعات'!D6,Sheet3!F3='ورود اطلاعات'!D6),FO2,0)</f>
        <v>0</v>
      </c>
      <c r="GK2" s="149">
        <f>IF(Sheet3!F4='ورود اطلاعات'!D6,GC2,0)</f>
        <v>0</v>
      </c>
      <c r="GL2" s="150">
        <f>IF(Sheet3!F4='ورود اطلاعات'!D6,GD2,0)</f>
        <v>0</v>
      </c>
      <c r="GM2" s="151">
        <f>IF(Sheet3!F4='ورود اطلاعات'!D6,GE2,0)</f>
        <v>0</v>
      </c>
      <c r="GN2" s="126">
        <f>IF(OR(Sheet3!F5='ورود اطلاعات'!D6,Sheet3!F6='ورود اطلاعات'!D6,Sheet3!F7='ورود اطلاعات'!D6),EY2,0)</f>
        <v>0</v>
      </c>
      <c r="GO2" s="127">
        <f>IF(OR(Sheet3!F5='ورود اطلاعات'!D6,Sheet3!F6='ورود اطلاعات'!D6,Sheet3!F7='ورود اطلاعات'!D6),EZ2,0)</f>
        <v>0</v>
      </c>
      <c r="GP2" s="128">
        <f>IF(OR(Sheet3!F5='ورود اطلاعات'!D6,Sheet3!F6='ورود اطلاعات'!D6,Sheet3!F7='ورود اطلاعات'!D6),FA2,0)</f>
        <v>0</v>
      </c>
      <c r="GQ2" s="129">
        <f t="shared" ref="GQ2:GQ9" si="159">GH2+GK2+GN2</f>
        <v>0</v>
      </c>
      <c r="GR2" s="130">
        <f t="shared" ref="GR2:GR9" si="160">GI2+GL2+GO2</f>
        <v>0</v>
      </c>
      <c r="GS2" s="131">
        <f t="shared" ref="GS2:GS9" si="161">GJ2+GM2+GP2</f>
        <v>0</v>
      </c>
      <c r="GT2" s="113">
        <f>IF(GO13&gt;0,GQ2,EY2)</f>
        <v>0</v>
      </c>
      <c r="GU2" s="114">
        <f>IF(GO13&gt;0,GR2,EZ2)</f>
        <v>0</v>
      </c>
      <c r="GV2" s="132">
        <f>IF(GO13&gt;0,GS2,FA2)</f>
        <v>0</v>
      </c>
      <c r="GW2" s="119">
        <f t="shared" ref="GW2:GW9" si="162">EY2</f>
        <v>0</v>
      </c>
      <c r="GX2" s="107">
        <f t="shared" ref="GX2:GX9" si="163">EZ2</f>
        <v>0</v>
      </c>
      <c r="GY2" s="107">
        <f t="shared" ref="GY2:GY9" si="164">FA2</f>
        <v>0</v>
      </c>
      <c r="GZ2" s="108">
        <f t="shared" ref="GZ2:GZ9" si="165">INT(HF2/HG2)</f>
        <v>0</v>
      </c>
      <c r="HA2" s="108">
        <f t="shared" ref="HA2:HA9" si="166">INT(HD2/HG2)</f>
        <v>0</v>
      </c>
      <c r="HB2" s="108">
        <f t="shared" ref="HB2:HB9" si="167">INT(GY2/HG2)</f>
        <v>0</v>
      </c>
      <c r="HC2" s="109">
        <f t="shared" ref="HC2:HC9" si="168">GY2-(HG2*HB2)</f>
        <v>0</v>
      </c>
      <c r="HD2" s="109">
        <f t="shared" ref="HD2:HD9" si="169">(HC2*12)+GX2</f>
        <v>0</v>
      </c>
      <c r="HE2" s="109">
        <f t="shared" ref="HE2:HE9" si="170">HD2-(HG2*HA2)</f>
        <v>0</v>
      </c>
      <c r="HF2" s="109">
        <f t="shared" ref="HF2:HF9" si="171">(HE2*30)+GW2</f>
        <v>0</v>
      </c>
      <c r="HG2" s="110">
        <v>3</v>
      </c>
      <c r="HH2" s="133">
        <f t="shared" ref="HH2:HH9" si="172">IF(GZ2&lt;30,GZ2,GZ2-(HK2*30))</f>
        <v>0</v>
      </c>
      <c r="HI2" s="133">
        <f t="shared" ref="HI2:HI9" si="173">IF(HA2&gt;12,(HA2+HK2)-(HL2*12),HA2)</f>
        <v>0</v>
      </c>
      <c r="HJ2" s="133">
        <f t="shared" ref="HJ2:HJ9" si="174">HB2+HL2</f>
        <v>0</v>
      </c>
      <c r="HK2" s="109">
        <f t="shared" ref="HK2:HK9" si="175">INT(GZ2/30)</f>
        <v>0</v>
      </c>
      <c r="HL2" s="112">
        <f t="shared" ref="HL2:HL9" si="176">INT((HK2+HA2)/12)</f>
        <v>0</v>
      </c>
      <c r="HM2" s="134">
        <f>IF(Sheet3!D7='ورود اطلاعات'!C6,HH2,GT2)</f>
        <v>0</v>
      </c>
      <c r="HN2" s="135">
        <f>IF(Sheet3!D7='ورود اطلاعات'!C6,HI2,GU2)</f>
        <v>0</v>
      </c>
      <c r="HO2" s="136">
        <f>IF(Sheet3!D7='ورود اطلاعات'!C6,HJ2,GV2)</f>
        <v>0</v>
      </c>
    </row>
    <row r="3" spans="1:247" ht="24.75" thickBot="1" x14ac:dyDescent="0.65">
      <c r="A3" s="79">
        <f>'ورود اطلاعات'!F7</f>
        <v>0</v>
      </c>
      <c r="B3" s="80">
        <f>'ورود اطلاعات'!G7</f>
        <v>0</v>
      </c>
      <c r="C3" s="80">
        <f>'ورود اطلاعات'!H7</f>
        <v>0</v>
      </c>
      <c r="D3" s="80">
        <f>'ورود اطلاعات'!I7</f>
        <v>0</v>
      </c>
      <c r="E3" s="80">
        <f>'ورود اطلاعات'!J7</f>
        <v>0</v>
      </c>
      <c r="F3" s="80">
        <f>'ورود اطلاعات'!K7</f>
        <v>0</v>
      </c>
      <c r="G3" s="80">
        <f t="shared" si="11"/>
        <v>30</v>
      </c>
      <c r="H3" s="81">
        <f t="shared" si="12"/>
        <v>-1</v>
      </c>
      <c r="I3" s="81">
        <f t="shared" si="13"/>
        <v>-1</v>
      </c>
      <c r="J3" s="80">
        <f t="shared" si="14"/>
        <v>30</v>
      </c>
      <c r="K3" s="80">
        <f t="shared" si="15"/>
        <v>11</v>
      </c>
      <c r="L3" s="80">
        <f t="shared" si="16"/>
        <v>-1</v>
      </c>
      <c r="M3" s="80">
        <f t="shared" si="17"/>
        <v>0</v>
      </c>
      <c r="N3" s="80">
        <f t="shared" si="18"/>
        <v>12</v>
      </c>
      <c r="O3" s="80">
        <f t="shared" si="19"/>
        <v>0</v>
      </c>
      <c r="P3" s="82">
        <f t="shared" si="20"/>
        <v>0</v>
      </c>
      <c r="Q3" s="82">
        <f t="shared" si="21"/>
        <v>0</v>
      </c>
      <c r="R3" s="83">
        <f t="shared" si="22"/>
        <v>0</v>
      </c>
      <c r="S3" s="84">
        <f>'ورود اطلاعات'!F7</f>
        <v>0</v>
      </c>
      <c r="T3" s="85">
        <f>'ورود اطلاعات'!G7</f>
        <v>0</v>
      </c>
      <c r="U3" s="85">
        <f>'ورود اطلاعات'!H7</f>
        <v>0</v>
      </c>
      <c r="V3" s="85">
        <v>1</v>
      </c>
      <c r="W3" s="85">
        <v>1</v>
      </c>
      <c r="X3" s="85">
        <v>1388</v>
      </c>
      <c r="Y3" s="86">
        <f t="shared" si="23"/>
        <v>1</v>
      </c>
      <c r="Z3" s="87">
        <f t="shared" si="24"/>
        <v>1</v>
      </c>
      <c r="AA3" s="81">
        <f t="shared" si="25"/>
        <v>1388</v>
      </c>
      <c r="AB3" s="80">
        <f t="shared" si="26"/>
        <v>1</v>
      </c>
      <c r="AC3" s="80">
        <f t="shared" si="27"/>
        <v>1</v>
      </c>
      <c r="AD3" s="80">
        <f t="shared" si="28"/>
        <v>1388</v>
      </c>
      <c r="AE3" s="80">
        <f t="shared" si="29"/>
        <v>1</v>
      </c>
      <c r="AF3" s="80">
        <f t="shared" si="30"/>
        <v>1</v>
      </c>
      <c r="AG3" s="80">
        <f t="shared" si="31"/>
        <v>1388</v>
      </c>
      <c r="AH3" s="88">
        <f t="shared" si="32"/>
        <v>1</v>
      </c>
      <c r="AI3" s="88">
        <f t="shared" si="33"/>
        <v>1</v>
      </c>
      <c r="AJ3" s="88">
        <f t="shared" si="34"/>
        <v>1388</v>
      </c>
      <c r="AK3" s="84">
        <v>1</v>
      </c>
      <c r="AL3" s="85">
        <v>1</v>
      </c>
      <c r="AM3" s="85">
        <v>1388</v>
      </c>
      <c r="AN3" s="85">
        <f>'ورود اطلاعات'!I7</f>
        <v>0</v>
      </c>
      <c r="AO3" s="85">
        <f>'ورود اطلاعات'!J7</f>
        <v>0</v>
      </c>
      <c r="AP3" s="85">
        <f>'ورود اطلاعات'!K7</f>
        <v>0</v>
      </c>
      <c r="AQ3" s="86">
        <f t="shared" si="35"/>
        <v>29</v>
      </c>
      <c r="AR3" s="87">
        <f t="shared" si="36"/>
        <v>-1</v>
      </c>
      <c r="AS3" s="81">
        <f t="shared" si="37"/>
        <v>-1</v>
      </c>
      <c r="AT3" s="80">
        <f t="shared" si="38"/>
        <v>29</v>
      </c>
      <c r="AU3" s="80">
        <f t="shared" si="39"/>
        <v>10</v>
      </c>
      <c r="AV3" s="80">
        <f t="shared" si="40"/>
        <v>-1389</v>
      </c>
      <c r="AW3" s="80">
        <f t="shared" si="41"/>
        <v>29</v>
      </c>
      <c r="AX3" s="80">
        <f t="shared" si="42"/>
        <v>10</v>
      </c>
      <c r="AY3" s="80">
        <f t="shared" si="43"/>
        <v>-1389</v>
      </c>
      <c r="AZ3" s="88">
        <f t="shared" si="44"/>
        <v>29</v>
      </c>
      <c r="BA3" s="88">
        <f t="shared" si="45"/>
        <v>10</v>
      </c>
      <c r="BB3" s="88">
        <f t="shared" si="46"/>
        <v>-1389</v>
      </c>
      <c r="BC3" s="89">
        <f t="shared" si="47"/>
        <v>29</v>
      </c>
      <c r="BD3" s="90">
        <f t="shared" si="48"/>
        <v>10</v>
      </c>
      <c r="BE3" s="91">
        <f t="shared" si="49"/>
        <v>-1389</v>
      </c>
      <c r="BF3" s="92">
        <v>2</v>
      </c>
      <c r="BG3" s="93">
        <f t="shared" si="50"/>
        <v>58</v>
      </c>
      <c r="BH3" s="91">
        <f t="shared" si="51"/>
        <v>20</v>
      </c>
      <c r="BI3" s="91">
        <f t="shared" si="52"/>
        <v>-2778</v>
      </c>
      <c r="BJ3" s="94">
        <f t="shared" si="53"/>
        <v>0</v>
      </c>
      <c r="BK3" s="94">
        <f t="shared" si="54"/>
        <v>10</v>
      </c>
      <c r="BL3" s="94">
        <f t="shared" si="55"/>
        <v>0</v>
      </c>
      <c r="BM3" s="95">
        <f t="shared" si="56"/>
        <v>29</v>
      </c>
      <c r="BN3" s="95">
        <v>1</v>
      </c>
      <c r="BO3" s="96">
        <f t="shared" si="57"/>
        <v>0.5</v>
      </c>
      <c r="BP3" s="97">
        <f t="shared" si="58"/>
        <v>28</v>
      </c>
      <c r="BQ3" s="97">
        <f t="shared" si="59"/>
        <v>9</v>
      </c>
      <c r="BR3" s="97">
        <f t="shared" si="60"/>
        <v>-2777</v>
      </c>
      <c r="BS3" s="94">
        <f t="shared" si="61"/>
        <v>1</v>
      </c>
      <c r="BT3" s="95">
        <f t="shared" si="62"/>
        <v>1</v>
      </c>
      <c r="BU3" s="92">
        <v>2</v>
      </c>
      <c r="BV3" s="93">
        <f t="shared" si="63"/>
        <v>29</v>
      </c>
      <c r="BW3" s="91">
        <f t="shared" si="64"/>
        <v>10</v>
      </c>
      <c r="BX3" s="91">
        <f t="shared" si="65"/>
        <v>-1389</v>
      </c>
      <c r="BY3" s="94">
        <f t="shared" si="66"/>
        <v>695.5</v>
      </c>
      <c r="BZ3" s="94">
        <f t="shared" si="67"/>
        <v>8347</v>
      </c>
      <c r="CA3" s="94">
        <f t="shared" si="68"/>
        <v>8342</v>
      </c>
      <c r="CB3" s="95">
        <f t="shared" si="69"/>
        <v>247483</v>
      </c>
      <c r="CC3" s="95">
        <v>1</v>
      </c>
      <c r="CD3" s="96">
        <f t="shared" si="70"/>
        <v>0.5</v>
      </c>
      <c r="CE3" s="98">
        <f t="shared" si="71"/>
        <v>29</v>
      </c>
      <c r="CF3" s="98">
        <f t="shared" si="72"/>
        <v>10</v>
      </c>
      <c r="CG3" s="98">
        <f t="shared" si="73"/>
        <v>-1389</v>
      </c>
      <c r="CH3" s="94">
        <f t="shared" si="74"/>
        <v>0</v>
      </c>
      <c r="CI3" s="94">
        <f t="shared" si="75"/>
        <v>0</v>
      </c>
      <c r="CJ3" s="99">
        <f t="shared" si="76"/>
        <v>0</v>
      </c>
      <c r="CK3" s="99">
        <f t="shared" si="77"/>
        <v>0</v>
      </c>
      <c r="CL3" s="100">
        <f t="shared" si="78"/>
        <v>0</v>
      </c>
      <c r="CM3" s="92">
        <v>2</v>
      </c>
      <c r="CN3" s="93">
        <f t="shared" si="79"/>
        <v>30</v>
      </c>
      <c r="CO3" s="91">
        <f t="shared" si="80"/>
        <v>11</v>
      </c>
      <c r="CP3" s="91">
        <f t="shared" si="81"/>
        <v>-1</v>
      </c>
      <c r="CQ3" s="94">
        <f t="shared" si="82"/>
        <v>0.5</v>
      </c>
      <c r="CR3" s="94">
        <f t="shared" si="83"/>
        <v>6</v>
      </c>
      <c r="CS3" s="94">
        <f t="shared" si="84"/>
        <v>0.5</v>
      </c>
      <c r="CT3" s="95">
        <f t="shared" si="85"/>
        <v>15</v>
      </c>
      <c r="CU3" s="95">
        <v>1</v>
      </c>
      <c r="CV3" s="96">
        <f t="shared" si="86"/>
        <v>0.5</v>
      </c>
      <c r="CW3" s="98">
        <f t="shared" si="87"/>
        <v>0</v>
      </c>
      <c r="CX3" s="98">
        <f t="shared" si="88"/>
        <v>0</v>
      </c>
      <c r="CY3" s="98">
        <f t="shared" si="89"/>
        <v>0</v>
      </c>
      <c r="CZ3" s="94">
        <f t="shared" si="90"/>
        <v>1</v>
      </c>
      <c r="DA3" s="94">
        <f t="shared" si="91"/>
        <v>1</v>
      </c>
      <c r="DB3" s="99">
        <f t="shared" si="92"/>
        <v>0</v>
      </c>
      <c r="DC3" s="99">
        <f t="shared" si="93"/>
        <v>0</v>
      </c>
      <c r="DD3" s="100">
        <f t="shared" si="94"/>
        <v>0</v>
      </c>
      <c r="DE3" s="92">
        <v>2</v>
      </c>
      <c r="DF3" s="93">
        <f t="shared" si="95"/>
        <v>60</v>
      </c>
      <c r="DG3" s="91">
        <f t="shared" si="96"/>
        <v>22</v>
      </c>
      <c r="DH3" s="91">
        <f t="shared" si="97"/>
        <v>-2</v>
      </c>
      <c r="DI3" s="94">
        <f t="shared" si="98"/>
        <v>1</v>
      </c>
      <c r="DJ3" s="94">
        <f t="shared" si="99"/>
        <v>12</v>
      </c>
      <c r="DK3" s="94">
        <f t="shared" si="100"/>
        <v>1</v>
      </c>
      <c r="DL3" s="95">
        <f t="shared" si="101"/>
        <v>30</v>
      </c>
      <c r="DM3" s="95">
        <v>1</v>
      </c>
      <c r="DN3" s="96">
        <f t="shared" si="102"/>
        <v>0.5</v>
      </c>
      <c r="DO3" s="98">
        <f t="shared" si="103"/>
        <v>0</v>
      </c>
      <c r="DP3" s="98">
        <f t="shared" si="104"/>
        <v>0</v>
      </c>
      <c r="DQ3" s="98">
        <f t="shared" si="105"/>
        <v>0</v>
      </c>
      <c r="DR3" s="94">
        <f t="shared" si="106"/>
        <v>2</v>
      </c>
      <c r="DS3" s="94">
        <f t="shared" si="107"/>
        <v>2</v>
      </c>
      <c r="DT3" s="99">
        <f t="shared" si="108"/>
        <v>0</v>
      </c>
      <c r="DU3" s="99">
        <f t="shared" si="109"/>
        <v>0</v>
      </c>
      <c r="DV3" s="100">
        <f t="shared" si="110"/>
        <v>0</v>
      </c>
      <c r="DW3" s="101">
        <f t="shared" si="111"/>
        <v>0</v>
      </c>
      <c r="DX3" s="82">
        <f t="shared" si="112"/>
        <v>0</v>
      </c>
      <c r="DY3" s="102">
        <f t="shared" si="113"/>
        <v>0</v>
      </c>
      <c r="DZ3" s="103">
        <f>IF(Sheet3!C3='ورود اطلاعات'!E7,DW3,P3)</f>
        <v>0</v>
      </c>
      <c r="EA3" s="104">
        <f>IF(Sheet3!C3='ورود اطلاعات'!E7,DX3,Q3)</f>
        <v>0</v>
      </c>
      <c r="EB3" s="105">
        <f>IF(Sheet3!C3='ورود اطلاعات'!E7,DY3,R3)</f>
        <v>0</v>
      </c>
      <c r="EC3" s="106">
        <f t="shared" si="114"/>
        <v>0</v>
      </c>
      <c r="ED3" s="107">
        <f t="shared" si="115"/>
        <v>0</v>
      </c>
      <c r="EE3" s="107">
        <f t="shared" si="116"/>
        <v>0</v>
      </c>
      <c r="EF3" s="108">
        <f t="shared" si="117"/>
        <v>0</v>
      </c>
      <c r="EG3" s="108">
        <f t="shared" si="118"/>
        <v>0</v>
      </c>
      <c r="EH3" s="108">
        <f t="shared" si="119"/>
        <v>0</v>
      </c>
      <c r="EI3" s="109">
        <f t="shared" si="120"/>
        <v>0</v>
      </c>
      <c r="EJ3" s="109">
        <f t="shared" si="121"/>
        <v>0</v>
      </c>
      <c r="EK3" s="109">
        <f t="shared" si="122"/>
        <v>0</v>
      </c>
      <c r="EL3" s="109">
        <f t="shared" si="123"/>
        <v>0</v>
      </c>
      <c r="EM3" s="110">
        <v>2</v>
      </c>
      <c r="EN3" s="111">
        <f t="shared" si="124"/>
        <v>0</v>
      </c>
      <c r="EO3" s="111">
        <f t="shared" si="125"/>
        <v>0</v>
      </c>
      <c r="EP3" s="111">
        <f t="shared" si="126"/>
        <v>0</v>
      </c>
      <c r="EQ3" s="109">
        <f t="shared" si="127"/>
        <v>0</v>
      </c>
      <c r="ER3" s="112">
        <f t="shared" si="128"/>
        <v>0</v>
      </c>
      <c r="ES3" s="113">
        <f>IF(Sheet3!D6='ورود اطلاعات'!C7,EN3,DZ3)</f>
        <v>0</v>
      </c>
      <c r="ET3" s="114">
        <f>IF(Sheet3!D6='ورود اطلاعات'!C7,EO3,EA3)</f>
        <v>0</v>
      </c>
      <c r="EU3" s="115">
        <f>IF(Sheet3!D6='ورود اطلاعات'!C7,EP3,EB3)</f>
        <v>0</v>
      </c>
      <c r="EV3" s="146">
        <v>0</v>
      </c>
      <c r="EW3" s="147">
        <v>0</v>
      </c>
      <c r="EX3" s="148">
        <v>0</v>
      </c>
      <c r="EY3" s="113">
        <f>IF(Sheet3!D8='ورود اطلاعات'!C7,EV3,ES3)</f>
        <v>0</v>
      </c>
      <c r="EZ3" s="113">
        <f>IF(Sheet3!D8='ورود اطلاعات'!C7,EW3,ET3)</f>
        <v>0</v>
      </c>
      <c r="FA3" s="113">
        <f>IF(Sheet3!D8='ورود اطلاعات'!C7,EX3,EU3)</f>
        <v>0</v>
      </c>
      <c r="FB3" s="119">
        <f t="shared" si="129"/>
        <v>0</v>
      </c>
      <c r="FC3" s="107">
        <f t="shared" si="130"/>
        <v>0</v>
      </c>
      <c r="FD3" s="107">
        <f t="shared" si="131"/>
        <v>0</v>
      </c>
      <c r="FE3" s="108">
        <f t="shared" si="132"/>
        <v>0</v>
      </c>
      <c r="FF3" s="108">
        <f t="shared" si="133"/>
        <v>0</v>
      </c>
      <c r="FG3" s="108">
        <f t="shared" si="134"/>
        <v>0</v>
      </c>
      <c r="FH3" s="109">
        <f t="shared" si="135"/>
        <v>0</v>
      </c>
      <c r="FI3" s="109">
        <f t="shared" si="136"/>
        <v>0</v>
      </c>
      <c r="FJ3" s="109">
        <f t="shared" si="137"/>
        <v>0</v>
      </c>
      <c r="FK3" s="109">
        <f t="shared" si="138"/>
        <v>0</v>
      </c>
      <c r="FL3" s="110">
        <v>3</v>
      </c>
      <c r="FM3" s="82">
        <f t="shared" si="139"/>
        <v>0</v>
      </c>
      <c r="FN3" s="82">
        <f t="shared" si="140"/>
        <v>0</v>
      </c>
      <c r="FO3" s="82">
        <f t="shared" si="141"/>
        <v>0</v>
      </c>
      <c r="FP3" s="109">
        <f t="shared" si="142"/>
        <v>0</v>
      </c>
      <c r="FQ3" s="120">
        <f t="shared" si="143"/>
        <v>0</v>
      </c>
      <c r="FR3" s="119">
        <f t="shared" si="144"/>
        <v>0</v>
      </c>
      <c r="FS3" s="107">
        <f t="shared" si="145"/>
        <v>0</v>
      </c>
      <c r="FT3" s="107">
        <f t="shared" si="146"/>
        <v>0</v>
      </c>
      <c r="FU3" s="108">
        <f t="shared" si="147"/>
        <v>0</v>
      </c>
      <c r="FV3" s="108">
        <f t="shared" si="148"/>
        <v>0</v>
      </c>
      <c r="FW3" s="108">
        <f t="shared" si="149"/>
        <v>0</v>
      </c>
      <c r="FX3" s="109">
        <f t="shared" si="150"/>
        <v>0</v>
      </c>
      <c r="FY3" s="109">
        <f t="shared" si="151"/>
        <v>0</v>
      </c>
      <c r="FZ3" s="109">
        <f t="shared" si="152"/>
        <v>0</v>
      </c>
      <c r="GA3" s="109">
        <f t="shared" si="153"/>
        <v>0</v>
      </c>
      <c r="GB3" s="110">
        <v>2</v>
      </c>
      <c r="GC3" s="82">
        <f t="shared" si="154"/>
        <v>0</v>
      </c>
      <c r="GD3" s="82">
        <f t="shared" si="155"/>
        <v>0</v>
      </c>
      <c r="GE3" s="82">
        <f t="shared" si="156"/>
        <v>0</v>
      </c>
      <c r="GF3" s="109">
        <f t="shared" si="157"/>
        <v>0</v>
      </c>
      <c r="GG3" s="112">
        <f t="shared" si="158"/>
        <v>0</v>
      </c>
      <c r="GH3" s="121">
        <f>IF(OR(Sheet3!F2='ورود اطلاعات'!D7,Sheet3!F3='ورود اطلاعات'!D7),FM3,0)</f>
        <v>0</v>
      </c>
      <c r="GI3" s="121">
        <f>IF(OR(Sheet3!F2='ورود اطلاعات'!D7,Sheet3!F3='ورود اطلاعات'!D7),FN3,0)</f>
        <v>0</v>
      </c>
      <c r="GJ3" s="122">
        <f>IF(OR(Sheet3!F2='ورود اطلاعات'!D7,Sheet3!F3='ورود اطلاعات'!D7),FO3,0)</f>
        <v>0</v>
      </c>
      <c r="GK3" s="149">
        <f>IF(Sheet3!F4='ورود اطلاعات'!D7,GC3,0)</f>
        <v>0</v>
      </c>
      <c r="GL3" s="150">
        <f>IF(Sheet3!F4='ورود اطلاعات'!D7,GD3,0)</f>
        <v>0</v>
      </c>
      <c r="GM3" s="151">
        <f>IF(Sheet3!F4='ورود اطلاعات'!D7,GE3,0)</f>
        <v>0</v>
      </c>
      <c r="GN3" s="126">
        <f>IF(OR(Sheet3!F5='ورود اطلاعات'!D7,Sheet3!F6='ورود اطلاعات'!D7,Sheet3!F7='ورود اطلاعات'!D7),EY3,0)</f>
        <v>0</v>
      </c>
      <c r="GO3" s="127">
        <f>IF(OR(Sheet3!F5='ورود اطلاعات'!D7,Sheet3!F6='ورود اطلاعات'!D7,Sheet3!F7='ورود اطلاعات'!D7),EZ3,0)</f>
        <v>0</v>
      </c>
      <c r="GP3" s="128">
        <f>IF(OR(Sheet3!F5='ورود اطلاعات'!D7,Sheet3!F6='ورود اطلاعات'!D7,Sheet3!F7='ورود اطلاعات'!D7),FA3,0)</f>
        <v>0</v>
      </c>
      <c r="GQ3" s="129">
        <f t="shared" si="159"/>
        <v>0</v>
      </c>
      <c r="GR3" s="130">
        <f t="shared" si="160"/>
        <v>0</v>
      </c>
      <c r="GS3" s="131">
        <f t="shared" si="161"/>
        <v>0</v>
      </c>
      <c r="GT3" s="113">
        <f>IF(GO13&gt;0,GQ3,EY3)</f>
        <v>0</v>
      </c>
      <c r="GU3" s="114">
        <f>IF(GO13&gt;0,GR3,EZ3)</f>
        <v>0</v>
      </c>
      <c r="GV3" s="132">
        <f>IF(GO13&gt;0,GS3,FA3)</f>
        <v>0</v>
      </c>
      <c r="GW3" s="119">
        <f t="shared" si="162"/>
        <v>0</v>
      </c>
      <c r="GX3" s="107">
        <f t="shared" si="163"/>
        <v>0</v>
      </c>
      <c r="GY3" s="107">
        <f t="shared" si="164"/>
        <v>0</v>
      </c>
      <c r="GZ3" s="108">
        <f t="shared" si="165"/>
        <v>0</v>
      </c>
      <c r="HA3" s="108">
        <f t="shared" si="166"/>
        <v>0</v>
      </c>
      <c r="HB3" s="108">
        <f t="shared" si="167"/>
        <v>0</v>
      </c>
      <c r="HC3" s="109">
        <f t="shared" si="168"/>
        <v>0</v>
      </c>
      <c r="HD3" s="109">
        <f t="shared" si="169"/>
        <v>0</v>
      </c>
      <c r="HE3" s="109">
        <f t="shared" si="170"/>
        <v>0</v>
      </c>
      <c r="HF3" s="109">
        <f t="shared" si="171"/>
        <v>0</v>
      </c>
      <c r="HG3" s="110">
        <v>3</v>
      </c>
      <c r="HH3" s="133">
        <f t="shared" si="172"/>
        <v>0</v>
      </c>
      <c r="HI3" s="133">
        <f t="shared" si="173"/>
        <v>0</v>
      </c>
      <c r="HJ3" s="133">
        <f t="shared" si="174"/>
        <v>0</v>
      </c>
      <c r="HK3" s="109">
        <f t="shared" si="175"/>
        <v>0</v>
      </c>
      <c r="HL3" s="112">
        <f t="shared" si="176"/>
        <v>0</v>
      </c>
      <c r="HM3" s="134">
        <f>IF(Sheet3!D7='ورود اطلاعات'!C7,HH3,GT3)</f>
        <v>0</v>
      </c>
      <c r="HN3" s="135">
        <f>IF(Sheet3!D7='ورود اطلاعات'!C7,HI3,GU3)</f>
        <v>0</v>
      </c>
      <c r="HO3" s="136">
        <f>IF(Sheet3!D7='ورود اطلاعات'!C7,HJ3,GV3)</f>
        <v>0</v>
      </c>
    </row>
    <row r="4" spans="1:247" ht="24.75" thickBot="1" x14ac:dyDescent="0.65">
      <c r="A4" s="79">
        <f>'ورود اطلاعات'!F8</f>
        <v>0</v>
      </c>
      <c r="B4" s="80">
        <f>'ورود اطلاعات'!G8</f>
        <v>0</v>
      </c>
      <c r="C4" s="80">
        <f>'ورود اطلاعات'!H8</f>
        <v>0</v>
      </c>
      <c r="D4" s="80">
        <f>'ورود اطلاعات'!I8</f>
        <v>0</v>
      </c>
      <c r="E4" s="80">
        <f>'ورود اطلاعات'!J8</f>
        <v>0</v>
      </c>
      <c r="F4" s="80">
        <f>'ورود اطلاعات'!K8</f>
        <v>0</v>
      </c>
      <c r="G4" s="80">
        <f t="shared" si="11"/>
        <v>30</v>
      </c>
      <c r="H4" s="81">
        <f t="shared" si="12"/>
        <v>-1</v>
      </c>
      <c r="I4" s="81">
        <f t="shared" si="13"/>
        <v>-1</v>
      </c>
      <c r="J4" s="80">
        <f t="shared" si="14"/>
        <v>30</v>
      </c>
      <c r="K4" s="80">
        <f t="shared" si="15"/>
        <v>11</v>
      </c>
      <c r="L4" s="80">
        <f t="shared" si="16"/>
        <v>-1</v>
      </c>
      <c r="M4" s="80">
        <f t="shared" si="17"/>
        <v>0</v>
      </c>
      <c r="N4" s="80">
        <f t="shared" si="18"/>
        <v>12</v>
      </c>
      <c r="O4" s="80">
        <f t="shared" si="19"/>
        <v>0</v>
      </c>
      <c r="P4" s="82">
        <f t="shared" si="20"/>
        <v>0</v>
      </c>
      <c r="Q4" s="82">
        <f t="shared" si="21"/>
        <v>0</v>
      </c>
      <c r="R4" s="83">
        <f t="shared" si="22"/>
        <v>0</v>
      </c>
      <c r="S4" s="84">
        <f>'ورود اطلاعات'!F8</f>
        <v>0</v>
      </c>
      <c r="T4" s="85">
        <f>'ورود اطلاعات'!G8</f>
        <v>0</v>
      </c>
      <c r="U4" s="85">
        <f>'ورود اطلاعات'!H8</f>
        <v>0</v>
      </c>
      <c r="V4" s="85">
        <v>1</v>
      </c>
      <c r="W4" s="85">
        <v>1</v>
      </c>
      <c r="X4" s="85">
        <v>1388</v>
      </c>
      <c r="Y4" s="86">
        <f t="shared" si="23"/>
        <v>1</v>
      </c>
      <c r="Z4" s="87">
        <f t="shared" si="24"/>
        <v>1</v>
      </c>
      <c r="AA4" s="81">
        <f t="shared" si="25"/>
        <v>1388</v>
      </c>
      <c r="AB4" s="80">
        <f t="shared" si="26"/>
        <v>1</v>
      </c>
      <c r="AC4" s="80">
        <f t="shared" si="27"/>
        <v>1</v>
      </c>
      <c r="AD4" s="80">
        <f t="shared" si="28"/>
        <v>1388</v>
      </c>
      <c r="AE4" s="80">
        <f t="shared" si="29"/>
        <v>1</v>
      </c>
      <c r="AF4" s="80">
        <f t="shared" si="30"/>
        <v>1</v>
      </c>
      <c r="AG4" s="80">
        <f t="shared" si="31"/>
        <v>1388</v>
      </c>
      <c r="AH4" s="88">
        <f t="shared" si="32"/>
        <v>1</v>
      </c>
      <c r="AI4" s="88">
        <f t="shared" si="33"/>
        <v>1</v>
      </c>
      <c r="AJ4" s="88">
        <f t="shared" si="34"/>
        <v>1388</v>
      </c>
      <c r="AK4" s="84">
        <v>1</v>
      </c>
      <c r="AL4" s="85">
        <v>1</v>
      </c>
      <c r="AM4" s="85">
        <v>1388</v>
      </c>
      <c r="AN4" s="85">
        <f>'ورود اطلاعات'!I8</f>
        <v>0</v>
      </c>
      <c r="AO4" s="85">
        <f>'ورود اطلاعات'!J8</f>
        <v>0</v>
      </c>
      <c r="AP4" s="85">
        <f>'ورود اطلاعات'!K8</f>
        <v>0</v>
      </c>
      <c r="AQ4" s="86">
        <f t="shared" si="35"/>
        <v>29</v>
      </c>
      <c r="AR4" s="87">
        <f t="shared" si="36"/>
        <v>-1</v>
      </c>
      <c r="AS4" s="81">
        <f t="shared" si="37"/>
        <v>-1</v>
      </c>
      <c r="AT4" s="80">
        <f t="shared" si="38"/>
        <v>29</v>
      </c>
      <c r="AU4" s="80">
        <f t="shared" si="39"/>
        <v>10</v>
      </c>
      <c r="AV4" s="80">
        <f t="shared" si="40"/>
        <v>-1389</v>
      </c>
      <c r="AW4" s="80">
        <f t="shared" si="41"/>
        <v>29</v>
      </c>
      <c r="AX4" s="80">
        <f t="shared" si="42"/>
        <v>10</v>
      </c>
      <c r="AY4" s="80">
        <f t="shared" si="43"/>
        <v>-1389</v>
      </c>
      <c r="AZ4" s="88">
        <f t="shared" si="44"/>
        <v>29</v>
      </c>
      <c r="BA4" s="88">
        <f t="shared" si="45"/>
        <v>10</v>
      </c>
      <c r="BB4" s="88">
        <f t="shared" si="46"/>
        <v>-1389</v>
      </c>
      <c r="BC4" s="89">
        <f t="shared" si="47"/>
        <v>29</v>
      </c>
      <c r="BD4" s="90">
        <f t="shared" si="48"/>
        <v>10</v>
      </c>
      <c r="BE4" s="91">
        <f t="shared" si="49"/>
        <v>-1389</v>
      </c>
      <c r="BF4" s="92">
        <v>2</v>
      </c>
      <c r="BG4" s="93">
        <f t="shared" si="50"/>
        <v>58</v>
      </c>
      <c r="BH4" s="91">
        <f t="shared" si="51"/>
        <v>20</v>
      </c>
      <c r="BI4" s="91">
        <f t="shared" si="52"/>
        <v>-2778</v>
      </c>
      <c r="BJ4" s="94">
        <f t="shared" si="53"/>
        <v>0</v>
      </c>
      <c r="BK4" s="94">
        <f t="shared" si="54"/>
        <v>10</v>
      </c>
      <c r="BL4" s="94">
        <f t="shared" si="55"/>
        <v>0</v>
      </c>
      <c r="BM4" s="95">
        <f t="shared" si="56"/>
        <v>29</v>
      </c>
      <c r="BN4" s="95">
        <v>1</v>
      </c>
      <c r="BO4" s="96">
        <f t="shared" si="57"/>
        <v>0.5</v>
      </c>
      <c r="BP4" s="97">
        <f t="shared" si="58"/>
        <v>28</v>
      </c>
      <c r="BQ4" s="97">
        <f t="shared" si="59"/>
        <v>9</v>
      </c>
      <c r="BR4" s="97">
        <f t="shared" si="60"/>
        <v>-2777</v>
      </c>
      <c r="BS4" s="94">
        <f t="shared" si="61"/>
        <v>1</v>
      </c>
      <c r="BT4" s="95">
        <f t="shared" si="62"/>
        <v>1</v>
      </c>
      <c r="BU4" s="92">
        <v>2</v>
      </c>
      <c r="BV4" s="93">
        <f t="shared" si="63"/>
        <v>29</v>
      </c>
      <c r="BW4" s="91">
        <f t="shared" si="64"/>
        <v>10</v>
      </c>
      <c r="BX4" s="91">
        <f t="shared" si="65"/>
        <v>-1389</v>
      </c>
      <c r="BY4" s="94">
        <f t="shared" si="66"/>
        <v>695.5</v>
      </c>
      <c r="BZ4" s="94">
        <f t="shared" si="67"/>
        <v>8347</v>
      </c>
      <c r="CA4" s="94">
        <f t="shared" si="68"/>
        <v>8342</v>
      </c>
      <c r="CB4" s="95">
        <f t="shared" si="69"/>
        <v>247483</v>
      </c>
      <c r="CC4" s="95">
        <v>1</v>
      </c>
      <c r="CD4" s="96">
        <f t="shared" si="70"/>
        <v>0.5</v>
      </c>
      <c r="CE4" s="98">
        <f t="shared" si="71"/>
        <v>29</v>
      </c>
      <c r="CF4" s="98">
        <f t="shared" si="72"/>
        <v>10</v>
      </c>
      <c r="CG4" s="98">
        <f t="shared" si="73"/>
        <v>-1389</v>
      </c>
      <c r="CH4" s="94">
        <f t="shared" si="74"/>
        <v>0</v>
      </c>
      <c r="CI4" s="94">
        <f t="shared" si="75"/>
        <v>0</v>
      </c>
      <c r="CJ4" s="99">
        <f t="shared" si="76"/>
        <v>0</v>
      </c>
      <c r="CK4" s="99">
        <f t="shared" si="77"/>
        <v>0</v>
      </c>
      <c r="CL4" s="100">
        <f t="shared" si="78"/>
        <v>0</v>
      </c>
      <c r="CM4" s="92">
        <v>2</v>
      </c>
      <c r="CN4" s="93">
        <f t="shared" si="79"/>
        <v>30</v>
      </c>
      <c r="CO4" s="91">
        <f t="shared" si="80"/>
        <v>11</v>
      </c>
      <c r="CP4" s="91">
        <f t="shared" si="81"/>
        <v>-1</v>
      </c>
      <c r="CQ4" s="94">
        <f t="shared" si="82"/>
        <v>0.5</v>
      </c>
      <c r="CR4" s="94">
        <f t="shared" si="83"/>
        <v>6</v>
      </c>
      <c r="CS4" s="94">
        <f t="shared" si="84"/>
        <v>0.5</v>
      </c>
      <c r="CT4" s="95">
        <f t="shared" si="85"/>
        <v>15</v>
      </c>
      <c r="CU4" s="95">
        <v>1</v>
      </c>
      <c r="CV4" s="96">
        <f t="shared" si="86"/>
        <v>0.5</v>
      </c>
      <c r="CW4" s="98">
        <f t="shared" si="87"/>
        <v>0</v>
      </c>
      <c r="CX4" s="98">
        <f t="shared" si="88"/>
        <v>0</v>
      </c>
      <c r="CY4" s="98">
        <f t="shared" si="89"/>
        <v>0</v>
      </c>
      <c r="CZ4" s="94">
        <f t="shared" si="90"/>
        <v>1</v>
      </c>
      <c r="DA4" s="94">
        <f t="shared" si="91"/>
        <v>1</v>
      </c>
      <c r="DB4" s="99">
        <f t="shared" si="92"/>
        <v>0</v>
      </c>
      <c r="DC4" s="99">
        <f t="shared" si="93"/>
        <v>0</v>
      </c>
      <c r="DD4" s="100">
        <f t="shared" si="94"/>
        <v>0</v>
      </c>
      <c r="DE4" s="92">
        <v>2</v>
      </c>
      <c r="DF4" s="93">
        <f t="shared" si="95"/>
        <v>60</v>
      </c>
      <c r="DG4" s="91">
        <f t="shared" si="96"/>
        <v>22</v>
      </c>
      <c r="DH4" s="91">
        <f t="shared" si="97"/>
        <v>-2</v>
      </c>
      <c r="DI4" s="94">
        <f t="shared" si="98"/>
        <v>1</v>
      </c>
      <c r="DJ4" s="94">
        <f t="shared" si="99"/>
        <v>12</v>
      </c>
      <c r="DK4" s="94">
        <f t="shared" si="100"/>
        <v>1</v>
      </c>
      <c r="DL4" s="95">
        <f t="shared" si="101"/>
        <v>30</v>
      </c>
      <c r="DM4" s="95">
        <v>1</v>
      </c>
      <c r="DN4" s="96">
        <f t="shared" si="102"/>
        <v>0.5</v>
      </c>
      <c r="DO4" s="98">
        <f t="shared" si="103"/>
        <v>0</v>
      </c>
      <c r="DP4" s="98">
        <f t="shared" si="104"/>
        <v>0</v>
      </c>
      <c r="DQ4" s="98">
        <f t="shared" si="105"/>
        <v>0</v>
      </c>
      <c r="DR4" s="94">
        <f t="shared" si="106"/>
        <v>2</v>
      </c>
      <c r="DS4" s="94">
        <f t="shared" si="107"/>
        <v>2</v>
      </c>
      <c r="DT4" s="99">
        <f t="shared" si="108"/>
        <v>0</v>
      </c>
      <c r="DU4" s="99">
        <f t="shared" si="109"/>
        <v>0</v>
      </c>
      <c r="DV4" s="100">
        <f t="shared" si="110"/>
        <v>0</v>
      </c>
      <c r="DW4" s="101">
        <f t="shared" si="111"/>
        <v>0</v>
      </c>
      <c r="DX4" s="82">
        <f t="shared" si="112"/>
        <v>0</v>
      </c>
      <c r="DY4" s="102">
        <f t="shared" si="113"/>
        <v>0</v>
      </c>
      <c r="DZ4" s="103">
        <f>IF(Sheet3!C3='ورود اطلاعات'!E8,DW4,P4)</f>
        <v>0</v>
      </c>
      <c r="EA4" s="104">
        <f>IF(Sheet3!C3='ورود اطلاعات'!E8,DX4,Q4)</f>
        <v>0</v>
      </c>
      <c r="EB4" s="105">
        <f>IF(Sheet3!C3='ورود اطلاعات'!E8,DY4,R4)</f>
        <v>0</v>
      </c>
      <c r="EC4" s="106">
        <f t="shared" si="114"/>
        <v>0</v>
      </c>
      <c r="ED4" s="107">
        <f t="shared" si="115"/>
        <v>0</v>
      </c>
      <c r="EE4" s="107">
        <f t="shared" si="116"/>
        <v>0</v>
      </c>
      <c r="EF4" s="108">
        <f t="shared" si="117"/>
        <v>0</v>
      </c>
      <c r="EG4" s="108">
        <f t="shared" si="118"/>
        <v>0</v>
      </c>
      <c r="EH4" s="108">
        <f t="shared" si="119"/>
        <v>0</v>
      </c>
      <c r="EI4" s="109">
        <f t="shared" si="120"/>
        <v>0</v>
      </c>
      <c r="EJ4" s="109">
        <f t="shared" si="121"/>
        <v>0</v>
      </c>
      <c r="EK4" s="109">
        <f t="shared" si="122"/>
        <v>0</v>
      </c>
      <c r="EL4" s="109">
        <f t="shared" si="123"/>
        <v>0</v>
      </c>
      <c r="EM4" s="110">
        <v>2</v>
      </c>
      <c r="EN4" s="111">
        <f t="shared" si="124"/>
        <v>0</v>
      </c>
      <c r="EO4" s="111">
        <f t="shared" si="125"/>
        <v>0</v>
      </c>
      <c r="EP4" s="111">
        <f t="shared" si="126"/>
        <v>0</v>
      </c>
      <c r="EQ4" s="109">
        <f t="shared" si="127"/>
        <v>0</v>
      </c>
      <c r="ER4" s="112">
        <f t="shared" si="128"/>
        <v>0</v>
      </c>
      <c r="ES4" s="113">
        <f>IF(Sheet3!D6='ورود اطلاعات'!C8,EN4,DZ4)</f>
        <v>0</v>
      </c>
      <c r="ET4" s="114">
        <f>IF(Sheet3!D6='ورود اطلاعات'!C8,EO4,EA4)</f>
        <v>0</v>
      </c>
      <c r="EU4" s="115">
        <f>IF(Sheet3!D6='ورود اطلاعات'!C8,EP4,EB4)</f>
        <v>0</v>
      </c>
      <c r="EV4" s="146">
        <v>0</v>
      </c>
      <c r="EW4" s="147">
        <v>0</v>
      </c>
      <c r="EX4" s="148">
        <v>0</v>
      </c>
      <c r="EY4" s="113">
        <f>IF(Sheet3!D8='ورود اطلاعات'!C8,EV4,ES4)</f>
        <v>0</v>
      </c>
      <c r="EZ4" s="113">
        <f>IF(Sheet3!D8='ورود اطلاعات'!C8,EW4,ET4)</f>
        <v>0</v>
      </c>
      <c r="FA4" s="113">
        <f>IF(Sheet3!D8='ورود اطلاعات'!C8,EX4,EU4)</f>
        <v>0</v>
      </c>
      <c r="FB4" s="119">
        <f t="shared" si="129"/>
        <v>0</v>
      </c>
      <c r="FC4" s="107">
        <f t="shared" si="130"/>
        <v>0</v>
      </c>
      <c r="FD4" s="107">
        <f t="shared" si="131"/>
        <v>0</v>
      </c>
      <c r="FE4" s="108">
        <f t="shared" si="132"/>
        <v>0</v>
      </c>
      <c r="FF4" s="108">
        <f t="shared" si="133"/>
        <v>0</v>
      </c>
      <c r="FG4" s="108">
        <f t="shared" si="134"/>
        <v>0</v>
      </c>
      <c r="FH4" s="109">
        <f t="shared" si="135"/>
        <v>0</v>
      </c>
      <c r="FI4" s="109">
        <f t="shared" si="136"/>
        <v>0</v>
      </c>
      <c r="FJ4" s="109">
        <f t="shared" si="137"/>
        <v>0</v>
      </c>
      <c r="FK4" s="109">
        <f t="shared" si="138"/>
        <v>0</v>
      </c>
      <c r="FL4" s="110">
        <v>3</v>
      </c>
      <c r="FM4" s="82">
        <f t="shared" si="139"/>
        <v>0</v>
      </c>
      <c r="FN4" s="82">
        <f t="shared" si="140"/>
        <v>0</v>
      </c>
      <c r="FO4" s="82">
        <f t="shared" si="141"/>
        <v>0</v>
      </c>
      <c r="FP4" s="109">
        <f t="shared" si="142"/>
        <v>0</v>
      </c>
      <c r="FQ4" s="120">
        <f t="shared" si="143"/>
        <v>0</v>
      </c>
      <c r="FR4" s="119">
        <f t="shared" si="144"/>
        <v>0</v>
      </c>
      <c r="FS4" s="107">
        <f t="shared" si="145"/>
        <v>0</v>
      </c>
      <c r="FT4" s="107">
        <f t="shared" si="146"/>
        <v>0</v>
      </c>
      <c r="FU4" s="108">
        <f t="shared" si="147"/>
        <v>0</v>
      </c>
      <c r="FV4" s="108">
        <f t="shared" si="148"/>
        <v>0</v>
      </c>
      <c r="FW4" s="108">
        <f t="shared" si="149"/>
        <v>0</v>
      </c>
      <c r="FX4" s="109">
        <f t="shared" si="150"/>
        <v>0</v>
      </c>
      <c r="FY4" s="109">
        <f t="shared" si="151"/>
        <v>0</v>
      </c>
      <c r="FZ4" s="109">
        <f t="shared" si="152"/>
        <v>0</v>
      </c>
      <c r="GA4" s="109">
        <f t="shared" si="153"/>
        <v>0</v>
      </c>
      <c r="GB4" s="110">
        <v>2</v>
      </c>
      <c r="GC4" s="82">
        <f t="shared" si="154"/>
        <v>0</v>
      </c>
      <c r="GD4" s="82">
        <f t="shared" si="155"/>
        <v>0</v>
      </c>
      <c r="GE4" s="82">
        <f t="shared" si="156"/>
        <v>0</v>
      </c>
      <c r="GF4" s="109">
        <f t="shared" si="157"/>
        <v>0</v>
      </c>
      <c r="GG4" s="112">
        <f t="shared" si="158"/>
        <v>0</v>
      </c>
      <c r="GH4" s="121">
        <f>IF(OR(Sheet3!F2='ورود اطلاعات'!D8,Sheet3!F3='ورود اطلاعات'!D8),FM4,0)</f>
        <v>0</v>
      </c>
      <c r="GI4" s="121">
        <f>IF(OR(Sheet3!F2='ورود اطلاعات'!D8,Sheet3!F3='ورود اطلاعات'!D8),FN4,0)</f>
        <v>0</v>
      </c>
      <c r="GJ4" s="122">
        <f>IF(OR(Sheet3!F2='ورود اطلاعات'!D8,Sheet3!F3='ورود اطلاعات'!D8),FO4,0)</f>
        <v>0</v>
      </c>
      <c r="GK4" s="149">
        <f>IF(Sheet3!F4='ورود اطلاعات'!D8,GC4,0)</f>
        <v>0</v>
      </c>
      <c r="GL4" s="150">
        <f>IF(Sheet3!F4='ورود اطلاعات'!D8,GD4,0)</f>
        <v>0</v>
      </c>
      <c r="GM4" s="151">
        <f>IF(Sheet3!F4='ورود اطلاعات'!D8,GE4,0)</f>
        <v>0</v>
      </c>
      <c r="GN4" s="126">
        <f>IF(OR(Sheet3!F5='ورود اطلاعات'!D8,Sheet3!F6='ورود اطلاعات'!D8,Sheet3!F7='ورود اطلاعات'!D8),EY4,0)</f>
        <v>0</v>
      </c>
      <c r="GO4" s="127">
        <f>IF(OR(Sheet3!F5='ورود اطلاعات'!D8,Sheet3!F6='ورود اطلاعات'!D8,Sheet3!F7='ورود اطلاعات'!D8),EZ4,0)</f>
        <v>0</v>
      </c>
      <c r="GP4" s="128">
        <f>IF(OR(Sheet3!F5='ورود اطلاعات'!D8,Sheet3!F6='ورود اطلاعات'!D8,Sheet3!F7='ورود اطلاعات'!D8),FA4,0)</f>
        <v>0</v>
      </c>
      <c r="GQ4" s="129">
        <f t="shared" si="159"/>
        <v>0</v>
      </c>
      <c r="GR4" s="130">
        <f t="shared" si="160"/>
        <v>0</v>
      </c>
      <c r="GS4" s="131">
        <f t="shared" si="161"/>
        <v>0</v>
      </c>
      <c r="GT4" s="113">
        <f>IF(GO13&gt;0,GQ4,EY4)</f>
        <v>0</v>
      </c>
      <c r="GU4" s="114">
        <f>IF(GO13&gt;0,GR4,EZ4)</f>
        <v>0</v>
      </c>
      <c r="GV4" s="132">
        <f>IF(GO13&gt;0,GS4,FA4)</f>
        <v>0</v>
      </c>
      <c r="GW4" s="119">
        <f t="shared" si="162"/>
        <v>0</v>
      </c>
      <c r="GX4" s="107">
        <f t="shared" si="163"/>
        <v>0</v>
      </c>
      <c r="GY4" s="107">
        <f t="shared" si="164"/>
        <v>0</v>
      </c>
      <c r="GZ4" s="108">
        <f t="shared" si="165"/>
        <v>0</v>
      </c>
      <c r="HA4" s="108">
        <f t="shared" si="166"/>
        <v>0</v>
      </c>
      <c r="HB4" s="108">
        <f t="shared" si="167"/>
        <v>0</v>
      </c>
      <c r="HC4" s="109">
        <f t="shared" si="168"/>
        <v>0</v>
      </c>
      <c r="HD4" s="109">
        <f t="shared" si="169"/>
        <v>0</v>
      </c>
      <c r="HE4" s="109">
        <f t="shared" si="170"/>
        <v>0</v>
      </c>
      <c r="HF4" s="109">
        <f t="shared" si="171"/>
        <v>0</v>
      </c>
      <c r="HG4" s="110">
        <v>3</v>
      </c>
      <c r="HH4" s="133">
        <f t="shared" si="172"/>
        <v>0</v>
      </c>
      <c r="HI4" s="133">
        <f t="shared" si="173"/>
        <v>0</v>
      </c>
      <c r="HJ4" s="133">
        <f t="shared" si="174"/>
        <v>0</v>
      </c>
      <c r="HK4" s="109">
        <f t="shared" si="175"/>
        <v>0</v>
      </c>
      <c r="HL4" s="112">
        <f t="shared" si="176"/>
        <v>0</v>
      </c>
      <c r="HM4" s="134">
        <f>IF(Sheet3!D7='ورود اطلاعات'!C8,HH4,GT4)</f>
        <v>0</v>
      </c>
      <c r="HN4" s="135">
        <f>IF(Sheet3!D7='ورود اطلاعات'!C8,HI4,GU4)</f>
        <v>0</v>
      </c>
      <c r="HO4" s="136">
        <f>IF(Sheet3!D7='ورود اطلاعات'!C8,HJ4,GV4)</f>
        <v>0</v>
      </c>
    </row>
    <row r="5" spans="1:247" ht="24.75" thickBot="1" x14ac:dyDescent="0.65">
      <c r="A5" s="79">
        <f>'ورود اطلاعات'!F9</f>
        <v>0</v>
      </c>
      <c r="B5" s="80">
        <f>'ورود اطلاعات'!G9</f>
        <v>0</v>
      </c>
      <c r="C5" s="80">
        <f>'ورود اطلاعات'!H9</f>
        <v>0</v>
      </c>
      <c r="D5" s="80">
        <f>'ورود اطلاعات'!I9</f>
        <v>0</v>
      </c>
      <c r="E5" s="80">
        <f>'ورود اطلاعات'!J9</f>
        <v>0</v>
      </c>
      <c r="F5" s="80">
        <f>'ورود اطلاعات'!K9</f>
        <v>0</v>
      </c>
      <c r="G5" s="80">
        <f t="shared" si="11"/>
        <v>30</v>
      </c>
      <c r="H5" s="81">
        <f t="shared" si="12"/>
        <v>-1</v>
      </c>
      <c r="I5" s="81">
        <f t="shared" si="13"/>
        <v>-1</v>
      </c>
      <c r="J5" s="80">
        <f t="shared" si="14"/>
        <v>30</v>
      </c>
      <c r="K5" s="80">
        <f t="shared" si="15"/>
        <v>11</v>
      </c>
      <c r="L5" s="80">
        <f t="shared" si="16"/>
        <v>-1</v>
      </c>
      <c r="M5" s="80">
        <f t="shared" si="17"/>
        <v>0</v>
      </c>
      <c r="N5" s="80">
        <f t="shared" si="18"/>
        <v>12</v>
      </c>
      <c r="O5" s="80">
        <f t="shared" si="19"/>
        <v>0</v>
      </c>
      <c r="P5" s="82">
        <f t="shared" si="20"/>
        <v>0</v>
      </c>
      <c r="Q5" s="82">
        <f t="shared" si="21"/>
        <v>0</v>
      </c>
      <c r="R5" s="83">
        <f t="shared" si="22"/>
        <v>0</v>
      </c>
      <c r="S5" s="84">
        <f>'ورود اطلاعات'!F9</f>
        <v>0</v>
      </c>
      <c r="T5" s="85">
        <f>'ورود اطلاعات'!G9</f>
        <v>0</v>
      </c>
      <c r="U5" s="85">
        <f>'ورود اطلاعات'!H9</f>
        <v>0</v>
      </c>
      <c r="V5" s="85">
        <v>1</v>
      </c>
      <c r="W5" s="85">
        <v>1</v>
      </c>
      <c r="X5" s="85">
        <v>1388</v>
      </c>
      <c r="Y5" s="86">
        <f t="shared" si="23"/>
        <v>1</v>
      </c>
      <c r="Z5" s="87">
        <f t="shared" si="24"/>
        <v>1</v>
      </c>
      <c r="AA5" s="81">
        <f t="shared" si="25"/>
        <v>1388</v>
      </c>
      <c r="AB5" s="80">
        <f t="shared" si="26"/>
        <v>1</v>
      </c>
      <c r="AC5" s="80">
        <f t="shared" si="27"/>
        <v>1</v>
      </c>
      <c r="AD5" s="80">
        <f t="shared" si="28"/>
        <v>1388</v>
      </c>
      <c r="AE5" s="80">
        <f t="shared" si="29"/>
        <v>1</v>
      </c>
      <c r="AF5" s="80">
        <f t="shared" si="30"/>
        <v>1</v>
      </c>
      <c r="AG5" s="80">
        <f t="shared" si="31"/>
        <v>1388</v>
      </c>
      <c r="AH5" s="88">
        <f t="shared" si="32"/>
        <v>1</v>
      </c>
      <c r="AI5" s="88">
        <f t="shared" si="33"/>
        <v>1</v>
      </c>
      <c r="AJ5" s="88">
        <f t="shared" si="34"/>
        <v>1388</v>
      </c>
      <c r="AK5" s="84">
        <v>1</v>
      </c>
      <c r="AL5" s="85">
        <v>1</v>
      </c>
      <c r="AM5" s="85">
        <v>1388</v>
      </c>
      <c r="AN5" s="85">
        <f>'ورود اطلاعات'!I9</f>
        <v>0</v>
      </c>
      <c r="AO5" s="85">
        <f>'ورود اطلاعات'!J9</f>
        <v>0</v>
      </c>
      <c r="AP5" s="85">
        <f>'ورود اطلاعات'!K9</f>
        <v>0</v>
      </c>
      <c r="AQ5" s="86">
        <f t="shared" si="35"/>
        <v>29</v>
      </c>
      <c r="AR5" s="87">
        <f t="shared" si="36"/>
        <v>-1</v>
      </c>
      <c r="AS5" s="81">
        <f t="shared" si="37"/>
        <v>-1</v>
      </c>
      <c r="AT5" s="80">
        <f t="shared" si="38"/>
        <v>29</v>
      </c>
      <c r="AU5" s="80">
        <f t="shared" si="39"/>
        <v>10</v>
      </c>
      <c r="AV5" s="80">
        <f t="shared" si="40"/>
        <v>-1389</v>
      </c>
      <c r="AW5" s="80">
        <f t="shared" si="41"/>
        <v>29</v>
      </c>
      <c r="AX5" s="80">
        <f t="shared" si="42"/>
        <v>10</v>
      </c>
      <c r="AY5" s="80">
        <f t="shared" si="43"/>
        <v>-1389</v>
      </c>
      <c r="AZ5" s="88">
        <f t="shared" si="44"/>
        <v>29</v>
      </c>
      <c r="BA5" s="88">
        <f t="shared" si="45"/>
        <v>10</v>
      </c>
      <c r="BB5" s="88">
        <f t="shared" si="46"/>
        <v>-1389</v>
      </c>
      <c r="BC5" s="89">
        <f t="shared" si="47"/>
        <v>29</v>
      </c>
      <c r="BD5" s="90">
        <f t="shared" si="48"/>
        <v>10</v>
      </c>
      <c r="BE5" s="91">
        <f t="shared" si="49"/>
        <v>-1389</v>
      </c>
      <c r="BF5" s="92">
        <v>2</v>
      </c>
      <c r="BG5" s="93">
        <f t="shared" si="50"/>
        <v>58</v>
      </c>
      <c r="BH5" s="91">
        <f t="shared" si="51"/>
        <v>20</v>
      </c>
      <c r="BI5" s="91">
        <f t="shared" si="52"/>
        <v>-2778</v>
      </c>
      <c r="BJ5" s="94">
        <f t="shared" si="53"/>
        <v>0</v>
      </c>
      <c r="BK5" s="94">
        <f t="shared" si="54"/>
        <v>10</v>
      </c>
      <c r="BL5" s="94">
        <f t="shared" si="55"/>
        <v>0</v>
      </c>
      <c r="BM5" s="95">
        <f t="shared" si="56"/>
        <v>29</v>
      </c>
      <c r="BN5" s="95">
        <v>1</v>
      </c>
      <c r="BO5" s="96">
        <f t="shared" si="57"/>
        <v>0.5</v>
      </c>
      <c r="BP5" s="97">
        <f t="shared" si="58"/>
        <v>28</v>
      </c>
      <c r="BQ5" s="97">
        <f t="shared" si="59"/>
        <v>9</v>
      </c>
      <c r="BR5" s="97">
        <f t="shared" si="60"/>
        <v>-2777</v>
      </c>
      <c r="BS5" s="94">
        <f t="shared" si="61"/>
        <v>1</v>
      </c>
      <c r="BT5" s="95">
        <f t="shared" si="62"/>
        <v>1</v>
      </c>
      <c r="BU5" s="92">
        <v>2</v>
      </c>
      <c r="BV5" s="93">
        <f t="shared" si="63"/>
        <v>29</v>
      </c>
      <c r="BW5" s="91">
        <f t="shared" si="64"/>
        <v>10</v>
      </c>
      <c r="BX5" s="91">
        <f t="shared" si="65"/>
        <v>-1389</v>
      </c>
      <c r="BY5" s="94">
        <f t="shared" si="66"/>
        <v>695.5</v>
      </c>
      <c r="BZ5" s="94">
        <f t="shared" si="67"/>
        <v>8347</v>
      </c>
      <c r="CA5" s="94">
        <f t="shared" si="68"/>
        <v>8342</v>
      </c>
      <c r="CB5" s="95">
        <f t="shared" si="69"/>
        <v>247483</v>
      </c>
      <c r="CC5" s="95">
        <v>1</v>
      </c>
      <c r="CD5" s="96">
        <f t="shared" si="70"/>
        <v>0.5</v>
      </c>
      <c r="CE5" s="98">
        <f t="shared" si="71"/>
        <v>29</v>
      </c>
      <c r="CF5" s="98">
        <f t="shared" si="72"/>
        <v>10</v>
      </c>
      <c r="CG5" s="98">
        <f t="shared" si="73"/>
        <v>-1389</v>
      </c>
      <c r="CH5" s="94">
        <f t="shared" si="74"/>
        <v>0</v>
      </c>
      <c r="CI5" s="94">
        <f t="shared" si="75"/>
        <v>0</v>
      </c>
      <c r="CJ5" s="99">
        <f t="shared" si="76"/>
        <v>0</v>
      </c>
      <c r="CK5" s="99">
        <f t="shared" si="77"/>
        <v>0</v>
      </c>
      <c r="CL5" s="100">
        <f t="shared" si="78"/>
        <v>0</v>
      </c>
      <c r="CM5" s="92">
        <v>2</v>
      </c>
      <c r="CN5" s="93">
        <f t="shared" si="79"/>
        <v>30</v>
      </c>
      <c r="CO5" s="91">
        <f t="shared" si="80"/>
        <v>11</v>
      </c>
      <c r="CP5" s="91">
        <f t="shared" si="81"/>
        <v>-1</v>
      </c>
      <c r="CQ5" s="94">
        <f t="shared" si="82"/>
        <v>0.5</v>
      </c>
      <c r="CR5" s="94">
        <f t="shared" si="83"/>
        <v>6</v>
      </c>
      <c r="CS5" s="94">
        <f t="shared" si="84"/>
        <v>0.5</v>
      </c>
      <c r="CT5" s="95">
        <f t="shared" si="85"/>
        <v>15</v>
      </c>
      <c r="CU5" s="95">
        <v>1</v>
      </c>
      <c r="CV5" s="96">
        <f t="shared" si="86"/>
        <v>0.5</v>
      </c>
      <c r="CW5" s="98">
        <f t="shared" si="87"/>
        <v>0</v>
      </c>
      <c r="CX5" s="98">
        <f t="shared" si="88"/>
        <v>0</v>
      </c>
      <c r="CY5" s="98">
        <f t="shared" si="89"/>
        <v>0</v>
      </c>
      <c r="CZ5" s="94">
        <f t="shared" si="90"/>
        <v>1</v>
      </c>
      <c r="DA5" s="94">
        <f t="shared" si="91"/>
        <v>1</v>
      </c>
      <c r="DB5" s="99">
        <f t="shared" si="92"/>
        <v>0</v>
      </c>
      <c r="DC5" s="99">
        <f t="shared" si="93"/>
        <v>0</v>
      </c>
      <c r="DD5" s="100">
        <f t="shared" si="94"/>
        <v>0</v>
      </c>
      <c r="DE5" s="92">
        <v>2</v>
      </c>
      <c r="DF5" s="93">
        <f t="shared" si="95"/>
        <v>60</v>
      </c>
      <c r="DG5" s="91">
        <f t="shared" si="96"/>
        <v>22</v>
      </c>
      <c r="DH5" s="91">
        <f t="shared" si="97"/>
        <v>-2</v>
      </c>
      <c r="DI5" s="94">
        <f t="shared" si="98"/>
        <v>1</v>
      </c>
      <c r="DJ5" s="94">
        <f t="shared" si="99"/>
        <v>12</v>
      </c>
      <c r="DK5" s="94">
        <f t="shared" si="100"/>
        <v>1</v>
      </c>
      <c r="DL5" s="95">
        <f t="shared" si="101"/>
        <v>30</v>
      </c>
      <c r="DM5" s="95">
        <v>1</v>
      </c>
      <c r="DN5" s="96">
        <f t="shared" si="102"/>
        <v>0.5</v>
      </c>
      <c r="DO5" s="98">
        <f t="shared" si="103"/>
        <v>0</v>
      </c>
      <c r="DP5" s="98">
        <f t="shared" si="104"/>
        <v>0</v>
      </c>
      <c r="DQ5" s="98">
        <f t="shared" si="105"/>
        <v>0</v>
      </c>
      <c r="DR5" s="94">
        <f t="shared" si="106"/>
        <v>2</v>
      </c>
      <c r="DS5" s="94">
        <f t="shared" si="107"/>
        <v>2</v>
      </c>
      <c r="DT5" s="99">
        <f t="shared" si="108"/>
        <v>0</v>
      </c>
      <c r="DU5" s="99">
        <f t="shared" si="109"/>
        <v>0</v>
      </c>
      <c r="DV5" s="100">
        <f t="shared" si="110"/>
        <v>0</v>
      </c>
      <c r="DW5" s="101">
        <f t="shared" si="111"/>
        <v>0</v>
      </c>
      <c r="DX5" s="82">
        <f t="shared" si="112"/>
        <v>0</v>
      </c>
      <c r="DY5" s="102">
        <f t="shared" si="113"/>
        <v>0</v>
      </c>
      <c r="DZ5" s="103">
        <f>IF(Sheet3!C3='ورود اطلاعات'!E9,DW5,P5)</f>
        <v>0</v>
      </c>
      <c r="EA5" s="104">
        <f>IF(Sheet3!C3='ورود اطلاعات'!E9,DX5,Q5)</f>
        <v>0</v>
      </c>
      <c r="EB5" s="105">
        <f>IF(Sheet3!C3='ورود اطلاعات'!E9,DY5,R5)</f>
        <v>0</v>
      </c>
      <c r="EC5" s="106">
        <f t="shared" si="114"/>
        <v>0</v>
      </c>
      <c r="ED5" s="107">
        <f t="shared" si="115"/>
        <v>0</v>
      </c>
      <c r="EE5" s="107">
        <f t="shared" si="116"/>
        <v>0</v>
      </c>
      <c r="EF5" s="108">
        <f t="shared" si="117"/>
        <v>0</v>
      </c>
      <c r="EG5" s="108">
        <f t="shared" si="118"/>
        <v>0</v>
      </c>
      <c r="EH5" s="108">
        <f t="shared" si="119"/>
        <v>0</v>
      </c>
      <c r="EI5" s="109">
        <f t="shared" si="120"/>
        <v>0</v>
      </c>
      <c r="EJ5" s="109">
        <f t="shared" si="121"/>
        <v>0</v>
      </c>
      <c r="EK5" s="109">
        <f t="shared" si="122"/>
        <v>0</v>
      </c>
      <c r="EL5" s="109">
        <f t="shared" si="123"/>
        <v>0</v>
      </c>
      <c r="EM5" s="110">
        <v>2</v>
      </c>
      <c r="EN5" s="111">
        <f t="shared" si="124"/>
        <v>0</v>
      </c>
      <c r="EO5" s="111">
        <f t="shared" si="125"/>
        <v>0</v>
      </c>
      <c r="EP5" s="111">
        <f t="shared" si="126"/>
        <v>0</v>
      </c>
      <c r="EQ5" s="109">
        <f t="shared" si="127"/>
        <v>0</v>
      </c>
      <c r="ER5" s="112">
        <f t="shared" si="128"/>
        <v>0</v>
      </c>
      <c r="ES5" s="113">
        <f>IF(Sheet3!D6='ورود اطلاعات'!C9,EN5,DZ5)</f>
        <v>0</v>
      </c>
      <c r="ET5" s="114">
        <f>IF(Sheet3!D6='ورود اطلاعات'!C9,EO5,EA5)</f>
        <v>0</v>
      </c>
      <c r="EU5" s="115">
        <f>IF(Sheet3!D6='ورود اطلاعات'!C9,EP5,EB5)</f>
        <v>0</v>
      </c>
      <c r="EV5" s="146">
        <v>0</v>
      </c>
      <c r="EW5" s="147">
        <v>0</v>
      </c>
      <c r="EX5" s="148">
        <v>0</v>
      </c>
      <c r="EY5" s="113">
        <f>IF(Sheet3!D8='ورود اطلاعات'!C9,EV5,ES5)</f>
        <v>0</v>
      </c>
      <c r="EZ5" s="113">
        <f>IF(Sheet3!D8='ورود اطلاعات'!C9,EW5,ET5)</f>
        <v>0</v>
      </c>
      <c r="FA5" s="113">
        <f>IF(Sheet3!D8='ورود اطلاعات'!C9,EX5,EU5)</f>
        <v>0</v>
      </c>
      <c r="FB5" s="119">
        <f t="shared" si="129"/>
        <v>0</v>
      </c>
      <c r="FC5" s="107">
        <f t="shared" si="130"/>
        <v>0</v>
      </c>
      <c r="FD5" s="107">
        <f t="shared" si="131"/>
        <v>0</v>
      </c>
      <c r="FE5" s="108">
        <f t="shared" si="132"/>
        <v>0</v>
      </c>
      <c r="FF5" s="108">
        <f t="shared" si="133"/>
        <v>0</v>
      </c>
      <c r="FG5" s="108">
        <f t="shared" si="134"/>
        <v>0</v>
      </c>
      <c r="FH5" s="109">
        <f t="shared" si="135"/>
        <v>0</v>
      </c>
      <c r="FI5" s="109">
        <f t="shared" si="136"/>
        <v>0</v>
      </c>
      <c r="FJ5" s="109">
        <f t="shared" si="137"/>
        <v>0</v>
      </c>
      <c r="FK5" s="109">
        <f t="shared" si="138"/>
        <v>0</v>
      </c>
      <c r="FL5" s="110">
        <v>3</v>
      </c>
      <c r="FM5" s="82">
        <f t="shared" si="139"/>
        <v>0</v>
      </c>
      <c r="FN5" s="82">
        <f t="shared" si="140"/>
        <v>0</v>
      </c>
      <c r="FO5" s="82">
        <f t="shared" si="141"/>
        <v>0</v>
      </c>
      <c r="FP5" s="109">
        <f t="shared" si="142"/>
        <v>0</v>
      </c>
      <c r="FQ5" s="120">
        <f t="shared" si="143"/>
        <v>0</v>
      </c>
      <c r="FR5" s="119">
        <f t="shared" si="144"/>
        <v>0</v>
      </c>
      <c r="FS5" s="107">
        <f t="shared" si="145"/>
        <v>0</v>
      </c>
      <c r="FT5" s="107">
        <f t="shared" si="146"/>
        <v>0</v>
      </c>
      <c r="FU5" s="108">
        <f t="shared" si="147"/>
        <v>0</v>
      </c>
      <c r="FV5" s="108">
        <f t="shared" si="148"/>
        <v>0</v>
      </c>
      <c r="FW5" s="108">
        <f t="shared" si="149"/>
        <v>0</v>
      </c>
      <c r="FX5" s="109">
        <f t="shared" si="150"/>
        <v>0</v>
      </c>
      <c r="FY5" s="109">
        <f t="shared" si="151"/>
        <v>0</v>
      </c>
      <c r="FZ5" s="109">
        <f t="shared" si="152"/>
        <v>0</v>
      </c>
      <c r="GA5" s="109">
        <f t="shared" si="153"/>
        <v>0</v>
      </c>
      <c r="GB5" s="110">
        <v>2</v>
      </c>
      <c r="GC5" s="82">
        <f t="shared" si="154"/>
        <v>0</v>
      </c>
      <c r="GD5" s="82">
        <f t="shared" si="155"/>
        <v>0</v>
      </c>
      <c r="GE5" s="82">
        <f t="shared" si="156"/>
        <v>0</v>
      </c>
      <c r="GF5" s="109">
        <f t="shared" si="157"/>
        <v>0</v>
      </c>
      <c r="GG5" s="112">
        <f t="shared" si="158"/>
        <v>0</v>
      </c>
      <c r="GH5" s="121">
        <f>IF(OR(Sheet3!F2='ورود اطلاعات'!D9,Sheet3!F3='ورود اطلاعات'!D9),FM5,0)</f>
        <v>0</v>
      </c>
      <c r="GI5" s="121">
        <f>IF(OR(Sheet3!F2='ورود اطلاعات'!D9,Sheet3!F3='ورود اطلاعات'!D9),FN5,0)</f>
        <v>0</v>
      </c>
      <c r="GJ5" s="122">
        <f>IF(OR(Sheet3!F2='ورود اطلاعات'!D9,Sheet3!F3='ورود اطلاعات'!D9),FO5,0)</f>
        <v>0</v>
      </c>
      <c r="GK5" s="149">
        <f>IF(Sheet3!F4='ورود اطلاعات'!D9,GC5,0)</f>
        <v>0</v>
      </c>
      <c r="GL5" s="150">
        <f>IF(Sheet3!F4='ورود اطلاعات'!D9,GD5,0)</f>
        <v>0</v>
      </c>
      <c r="GM5" s="151">
        <f>IF(Sheet3!F4='ورود اطلاعات'!D9,GE5,0)</f>
        <v>0</v>
      </c>
      <c r="GN5" s="126">
        <f>IF(OR(Sheet3!F5='ورود اطلاعات'!D9,Sheet3!F6='ورود اطلاعات'!D9,Sheet3!F7='ورود اطلاعات'!D9),EY5,0)</f>
        <v>0</v>
      </c>
      <c r="GO5" s="127">
        <f>IF(OR(Sheet3!F5='ورود اطلاعات'!D9,Sheet3!F6='ورود اطلاعات'!D9,Sheet3!F7='ورود اطلاعات'!D9),EZ5,0)</f>
        <v>0</v>
      </c>
      <c r="GP5" s="128">
        <f>IF(OR(Sheet3!F5='ورود اطلاعات'!D9,Sheet3!F6='ورود اطلاعات'!D9,Sheet3!F7='ورود اطلاعات'!D9),FA5,0)</f>
        <v>0</v>
      </c>
      <c r="GQ5" s="129">
        <f t="shared" si="159"/>
        <v>0</v>
      </c>
      <c r="GR5" s="130">
        <f t="shared" si="160"/>
        <v>0</v>
      </c>
      <c r="GS5" s="131">
        <f t="shared" si="161"/>
        <v>0</v>
      </c>
      <c r="GT5" s="113">
        <f>IF(GO13&gt;0,GQ5,EY5)</f>
        <v>0</v>
      </c>
      <c r="GU5" s="114">
        <f>IF(GO13&gt;0,GR5,EZ5)</f>
        <v>0</v>
      </c>
      <c r="GV5" s="132">
        <f>IF(GO13&gt;0,GS5,FA5)</f>
        <v>0</v>
      </c>
      <c r="GW5" s="119">
        <f t="shared" si="162"/>
        <v>0</v>
      </c>
      <c r="GX5" s="107">
        <f t="shared" si="163"/>
        <v>0</v>
      </c>
      <c r="GY5" s="107">
        <f t="shared" si="164"/>
        <v>0</v>
      </c>
      <c r="GZ5" s="108">
        <f t="shared" si="165"/>
        <v>0</v>
      </c>
      <c r="HA5" s="108">
        <f t="shared" si="166"/>
        <v>0</v>
      </c>
      <c r="HB5" s="108">
        <f t="shared" si="167"/>
        <v>0</v>
      </c>
      <c r="HC5" s="109">
        <f t="shared" si="168"/>
        <v>0</v>
      </c>
      <c r="HD5" s="109">
        <f t="shared" si="169"/>
        <v>0</v>
      </c>
      <c r="HE5" s="109">
        <f t="shared" si="170"/>
        <v>0</v>
      </c>
      <c r="HF5" s="109">
        <f t="shared" si="171"/>
        <v>0</v>
      </c>
      <c r="HG5" s="110">
        <v>3</v>
      </c>
      <c r="HH5" s="133">
        <f t="shared" si="172"/>
        <v>0</v>
      </c>
      <c r="HI5" s="133">
        <f t="shared" si="173"/>
        <v>0</v>
      </c>
      <c r="HJ5" s="133">
        <f t="shared" si="174"/>
        <v>0</v>
      </c>
      <c r="HK5" s="109">
        <f t="shared" si="175"/>
        <v>0</v>
      </c>
      <c r="HL5" s="112">
        <f t="shared" si="176"/>
        <v>0</v>
      </c>
      <c r="HM5" s="134">
        <f>IF(Sheet3!D7='ورود اطلاعات'!C9,HH5,GT5)</f>
        <v>0</v>
      </c>
      <c r="HN5" s="135">
        <f>IF(Sheet3!D7='ورود اطلاعات'!C9,HI5,GU5)</f>
        <v>0</v>
      </c>
      <c r="HO5" s="136">
        <f>IF(Sheet3!D7='ورود اطلاعات'!C9,HJ5,GV5)</f>
        <v>0</v>
      </c>
    </row>
    <row r="6" spans="1:247" ht="24.75" thickBot="1" x14ac:dyDescent="0.65">
      <c r="A6" s="79">
        <f>'ورود اطلاعات'!F10</f>
        <v>0</v>
      </c>
      <c r="B6" s="80">
        <f>'ورود اطلاعات'!G10</f>
        <v>0</v>
      </c>
      <c r="C6" s="80">
        <f>'ورود اطلاعات'!H10</f>
        <v>0</v>
      </c>
      <c r="D6" s="80">
        <f>'ورود اطلاعات'!I10</f>
        <v>0</v>
      </c>
      <c r="E6" s="80">
        <f>'ورود اطلاعات'!J10</f>
        <v>0</v>
      </c>
      <c r="F6" s="80">
        <f>'ورود اطلاعات'!K10</f>
        <v>0</v>
      </c>
      <c r="G6" s="80">
        <f t="shared" si="11"/>
        <v>30</v>
      </c>
      <c r="H6" s="81">
        <f t="shared" si="12"/>
        <v>-1</v>
      </c>
      <c r="I6" s="81">
        <f t="shared" si="13"/>
        <v>-1</v>
      </c>
      <c r="J6" s="80">
        <f t="shared" si="14"/>
        <v>30</v>
      </c>
      <c r="K6" s="80">
        <f t="shared" si="15"/>
        <v>11</v>
      </c>
      <c r="L6" s="80">
        <f t="shared" si="16"/>
        <v>-1</v>
      </c>
      <c r="M6" s="80">
        <f t="shared" si="17"/>
        <v>0</v>
      </c>
      <c r="N6" s="80">
        <f t="shared" si="18"/>
        <v>12</v>
      </c>
      <c r="O6" s="80">
        <f t="shared" si="19"/>
        <v>0</v>
      </c>
      <c r="P6" s="82">
        <f t="shared" si="20"/>
        <v>0</v>
      </c>
      <c r="Q6" s="82">
        <f t="shared" si="21"/>
        <v>0</v>
      </c>
      <c r="R6" s="83">
        <f t="shared" si="22"/>
        <v>0</v>
      </c>
      <c r="S6" s="84">
        <f>'ورود اطلاعات'!F10</f>
        <v>0</v>
      </c>
      <c r="T6" s="85">
        <f>'ورود اطلاعات'!G10</f>
        <v>0</v>
      </c>
      <c r="U6" s="85">
        <f>'ورود اطلاعات'!H10</f>
        <v>0</v>
      </c>
      <c r="V6" s="85">
        <v>1</v>
      </c>
      <c r="W6" s="85">
        <v>1</v>
      </c>
      <c r="X6" s="85">
        <v>1388</v>
      </c>
      <c r="Y6" s="86">
        <f t="shared" si="23"/>
        <v>1</v>
      </c>
      <c r="Z6" s="87">
        <f t="shared" si="24"/>
        <v>1</v>
      </c>
      <c r="AA6" s="81">
        <f t="shared" si="25"/>
        <v>1388</v>
      </c>
      <c r="AB6" s="80">
        <f t="shared" si="26"/>
        <v>1</v>
      </c>
      <c r="AC6" s="80">
        <f t="shared" si="27"/>
        <v>1</v>
      </c>
      <c r="AD6" s="80">
        <f t="shared" si="28"/>
        <v>1388</v>
      </c>
      <c r="AE6" s="80">
        <f t="shared" si="29"/>
        <v>1</v>
      </c>
      <c r="AF6" s="80">
        <f t="shared" si="30"/>
        <v>1</v>
      </c>
      <c r="AG6" s="80">
        <f t="shared" si="31"/>
        <v>1388</v>
      </c>
      <c r="AH6" s="88">
        <f t="shared" si="32"/>
        <v>1</v>
      </c>
      <c r="AI6" s="88">
        <f t="shared" si="33"/>
        <v>1</v>
      </c>
      <c r="AJ6" s="88">
        <f t="shared" si="34"/>
        <v>1388</v>
      </c>
      <c r="AK6" s="84">
        <v>1</v>
      </c>
      <c r="AL6" s="85">
        <v>1</v>
      </c>
      <c r="AM6" s="85">
        <v>1388</v>
      </c>
      <c r="AN6" s="85">
        <f>'ورود اطلاعات'!I10</f>
        <v>0</v>
      </c>
      <c r="AO6" s="85">
        <f>'ورود اطلاعات'!J10</f>
        <v>0</v>
      </c>
      <c r="AP6" s="85">
        <f>'ورود اطلاعات'!K10</f>
        <v>0</v>
      </c>
      <c r="AQ6" s="86">
        <f t="shared" si="35"/>
        <v>29</v>
      </c>
      <c r="AR6" s="87">
        <f t="shared" si="36"/>
        <v>-1</v>
      </c>
      <c r="AS6" s="81">
        <f t="shared" si="37"/>
        <v>-1</v>
      </c>
      <c r="AT6" s="80">
        <f t="shared" si="38"/>
        <v>29</v>
      </c>
      <c r="AU6" s="80">
        <f t="shared" si="39"/>
        <v>10</v>
      </c>
      <c r="AV6" s="80">
        <f t="shared" si="40"/>
        <v>-1389</v>
      </c>
      <c r="AW6" s="80">
        <f t="shared" si="41"/>
        <v>29</v>
      </c>
      <c r="AX6" s="80">
        <f t="shared" si="42"/>
        <v>10</v>
      </c>
      <c r="AY6" s="80">
        <f t="shared" si="43"/>
        <v>-1389</v>
      </c>
      <c r="AZ6" s="88">
        <f t="shared" si="44"/>
        <v>29</v>
      </c>
      <c r="BA6" s="88">
        <f t="shared" si="45"/>
        <v>10</v>
      </c>
      <c r="BB6" s="88">
        <f t="shared" si="46"/>
        <v>-1389</v>
      </c>
      <c r="BC6" s="89">
        <f t="shared" si="47"/>
        <v>29</v>
      </c>
      <c r="BD6" s="90">
        <f t="shared" si="48"/>
        <v>10</v>
      </c>
      <c r="BE6" s="91">
        <f t="shared" si="49"/>
        <v>-1389</v>
      </c>
      <c r="BF6" s="92">
        <v>2</v>
      </c>
      <c r="BG6" s="93">
        <f t="shared" si="50"/>
        <v>58</v>
      </c>
      <c r="BH6" s="91">
        <f t="shared" si="51"/>
        <v>20</v>
      </c>
      <c r="BI6" s="91">
        <f t="shared" si="52"/>
        <v>-2778</v>
      </c>
      <c r="BJ6" s="94">
        <f t="shared" si="53"/>
        <v>0</v>
      </c>
      <c r="BK6" s="94">
        <f t="shared" si="54"/>
        <v>10</v>
      </c>
      <c r="BL6" s="94">
        <f t="shared" si="55"/>
        <v>0</v>
      </c>
      <c r="BM6" s="95">
        <f t="shared" si="56"/>
        <v>29</v>
      </c>
      <c r="BN6" s="95">
        <v>1</v>
      </c>
      <c r="BO6" s="96">
        <f t="shared" si="57"/>
        <v>0.5</v>
      </c>
      <c r="BP6" s="97">
        <f t="shared" si="58"/>
        <v>28</v>
      </c>
      <c r="BQ6" s="97">
        <f t="shared" si="59"/>
        <v>9</v>
      </c>
      <c r="BR6" s="97">
        <f t="shared" si="60"/>
        <v>-2777</v>
      </c>
      <c r="BS6" s="94">
        <f t="shared" si="61"/>
        <v>1</v>
      </c>
      <c r="BT6" s="95">
        <f t="shared" si="62"/>
        <v>1</v>
      </c>
      <c r="BU6" s="92">
        <v>2</v>
      </c>
      <c r="BV6" s="93">
        <f t="shared" si="63"/>
        <v>29</v>
      </c>
      <c r="BW6" s="91">
        <f t="shared" si="64"/>
        <v>10</v>
      </c>
      <c r="BX6" s="91">
        <f t="shared" si="65"/>
        <v>-1389</v>
      </c>
      <c r="BY6" s="94">
        <f t="shared" si="66"/>
        <v>695.5</v>
      </c>
      <c r="BZ6" s="94">
        <f t="shared" si="67"/>
        <v>8347</v>
      </c>
      <c r="CA6" s="94">
        <f t="shared" si="68"/>
        <v>8342</v>
      </c>
      <c r="CB6" s="95">
        <f t="shared" si="69"/>
        <v>247483</v>
      </c>
      <c r="CC6" s="95">
        <v>1</v>
      </c>
      <c r="CD6" s="96">
        <f t="shared" si="70"/>
        <v>0.5</v>
      </c>
      <c r="CE6" s="98">
        <f t="shared" si="71"/>
        <v>29</v>
      </c>
      <c r="CF6" s="98">
        <f t="shared" si="72"/>
        <v>10</v>
      </c>
      <c r="CG6" s="98">
        <f t="shared" si="73"/>
        <v>-1389</v>
      </c>
      <c r="CH6" s="94">
        <f t="shared" si="74"/>
        <v>0</v>
      </c>
      <c r="CI6" s="94">
        <f t="shared" si="75"/>
        <v>0</v>
      </c>
      <c r="CJ6" s="99">
        <f t="shared" si="76"/>
        <v>0</v>
      </c>
      <c r="CK6" s="99">
        <f t="shared" si="77"/>
        <v>0</v>
      </c>
      <c r="CL6" s="100">
        <f t="shared" si="78"/>
        <v>0</v>
      </c>
      <c r="CM6" s="92">
        <v>2</v>
      </c>
      <c r="CN6" s="93">
        <f t="shared" si="79"/>
        <v>30</v>
      </c>
      <c r="CO6" s="91">
        <f t="shared" si="80"/>
        <v>11</v>
      </c>
      <c r="CP6" s="91">
        <f t="shared" si="81"/>
        <v>-1</v>
      </c>
      <c r="CQ6" s="94">
        <f t="shared" si="82"/>
        <v>0.5</v>
      </c>
      <c r="CR6" s="94">
        <f t="shared" si="83"/>
        <v>6</v>
      </c>
      <c r="CS6" s="94">
        <f t="shared" si="84"/>
        <v>0.5</v>
      </c>
      <c r="CT6" s="95">
        <f t="shared" si="85"/>
        <v>15</v>
      </c>
      <c r="CU6" s="95">
        <v>1</v>
      </c>
      <c r="CV6" s="96">
        <f t="shared" si="86"/>
        <v>0.5</v>
      </c>
      <c r="CW6" s="98">
        <f t="shared" si="87"/>
        <v>0</v>
      </c>
      <c r="CX6" s="98">
        <f t="shared" si="88"/>
        <v>0</v>
      </c>
      <c r="CY6" s="98">
        <f t="shared" si="89"/>
        <v>0</v>
      </c>
      <c r="CZ6" s="94">
        <f t="shared" si="90"/>
        <v>1</v>
      </c>
      <c r="DA6" s="94">
        <f t="shared" si="91"/>
        <v>1</v>
      </c>
      <c r="DB6" s="99">
        <f t="shared" si="92"/>
        <v>0</v>
      </c>
      <c r="DC6" s="99">
        <f t="shared" si="93"/>
        <v>0</v>
      </c>
      <c r="DD6" s="100">
        <f t="shared" si="94"/>
        <v>0</v>
      </c>
      <c r="DE6" s="92">
        <v>2</v>
      </c>
      <c r="DF6" s="93">
        <f t="shared" si="95"/>
        <v>60</v>
      </c>
      <c r="DG6" s="91">
        <f t="shared" si="96"/>
        <v>22</v>
      </c>
      <c r="DH6" s="91">
        <f t="shared" si="97"/>
        <v>-2</v>
      </c>
      <c r="DI6" s="94">
        <f t="shared" si="98"/>
        <v>1</v>
      </c>
      <c r="DJ6" s="94">
        <f t="shared" si="99"/>
        <v>12</v>
      </c>
      <c r="DK6" s="94">
        <f t="shared" si="100"/>
        <v>1</v>
      </c>
      <c r="DL6" s="95">
        <f t="shared" si="101"/>
        <v>30</v>
      </c>
      <c r="DM6" s="95">
        <v>1</v>
      </c>
      <c r="DN6" s="96">
        <f t="shared" si="102"/>
        <v>0.5</v>
      </c>
      <c r="DO6" s="98">
        <f t="shared" si="103"/>
        <v>0</v>
      </c>
      <c r="DP6" s="98">
        <f t="shared" si="104"/>
        <v>0</v>
      </c>
      <c r="DQ6" s="98">
        <f t="shared" si="105"/>
        <v>0</v>
      </c>
      <c r="DR6" s="94">
        <f t="shared" si="106"/>
        <v>2</v>
      </c>
      <c r="DS6" s="94">
        <f t="shared" si="107"/>
        <v>2</v>
      </c>
      <c r="DT6" s="99">
        <f t="shared" si="108"/>
        <v>0</v>
      </c>
      <c r="DU6" s="99">
        <f t="shared" si="109"/>
        <v>0</v>
      </c>
      <c r="DV6" s="100">
        <f t="shared" si="110"/>
        <v>0</v>
      </c>
      <c r="DW6" s="101">
        <f t="shared" si="111"/>
        <v>0</v>
      </c>
      <c r="DX6" s="82">
        <f t="shared" si="112"/>
        <v>0</v>
      </c>
      <c r="DY6" s="102">
        <f t="shared" si="113"/>
        <v>0</v>
      </c>
      <c r="DZ6" s="103">
        <f>IF(Sheet3!C3='ورود اطلاعات'!E10,DW6,P6)</f>
        <v>0</v>
      </c>
      <c r="EA6" s="104">
        <f>IF(Sheet3!C3='ورود اطلاعات'!E10,DX6,Q6)</f>
        <v>0</v>
      </c>
      <c r="EB6" s="105">
        <f>IF(Sheet3!C3='ورود اطلاعات'!E10,DY6,R6)</f>
        <v>0</v>
      </c>
      <c r="EC6" s="106">
        <f t="shared" si="114"/>
        <v>0</v>
      </c>
      <c r="ED6" s="107">
        <f t="shared" si="115"/>
        <v>0</v>
      </c>
      <c r="EE6" s="107">
        <f t="shared" si="116"/>
        <v>0</v>
      </c>
      <c r="EF6" s="108">
        <f t="shared" si="117"/>
        <v>0</v>
      </c>
      <c r="EG6" s="108">
        <f t="shared" si="118"/>
        <v>0</v>
      </c>
      <c r="EH6" s="108">
        <f t="shared" si="119"/>
        <v>0</v>
      </c>
      <c r="EI6" s="109">
        <f t="shared" si="120"/>
        <v>0</v>
      </c>
      <c r="EJ6" s="109">
        <f t="shared" si="121"/>
        <v>0</v>
      </c>
      <c r="EK6" s="109">
        <f t="shared" si="122"/>
        <v>0</v>
      </c>
      <c r="EL6" s="109">
        <f t="shared" si="123"/>
        <v>0</v>
      </c>
      <c r="EM6" s="110">
        <v>2</v>
      </c>
      <c r="EN6" s="111">
        <f t="shared" si="124"/>
        <v>0</v>
      </c>
      <c r="EO6" s="111">
        <f t="shared" si="125"/>
        <v>0</v>
      </c>
      <c r="EP6" s="111">
        <f t="shared" si="126"/>
        <v>0</v>
      </c>
      <c r="EQ6" s="109">
        <f t="shared" si="127"/>
        <v>0</v>
      </c>
      <c r="ER6" s="112">
        <f t="shared" si="128"/>
        <v>0</v>
      </c>
      <c r="ES6" s="113">
        <f>IF(Sheet3!D6='ورود اطلاعات'!C10,EN6,DZ6)</f>
        <v>0</v>
      </c>
      <c r="ET6" s="114">
        <f>IF(Sheet3!D6='ورود اطلاعات'!C10,EO6,EA6)</f>
        <v>0</v>
      </c>
      <c r="EU6" s="115">
        <f>IF(Sheet3!D6='ورود اطلاعات'!C10,EP6,EB6)</f>
        <v>0</v>
      </c>
      <c r="EV6" s="146">
        <v>0</v>
      </c>
      <c r="EW6" s="147">
        <v>0</v>
      </c>
      <c r="EX6" s="148">
        <v>0</v>
      </c>
      <c r="EY6" s="113">
        <f>IF(Sheet3!D8='ورود اطلاعات'!C10,EV6,ES6)</f>
        <v>0</v>
      </c>
      <c r="EZ6" s="113">
        <f>IF(Sheet3!D8='ورود اطلاعات'!C10,EW6,ET6)</f>
        <v>0</v>
      </c>
      <c r="FA6" s="113">
        <f>IF(Sheet3!D8='ورود اطلاعات'!C10,EX6,EU6)</f>
        <v>0</v>
      </c>
      <c r="FB6" s="119">
        <f t="shared" si="129"/>
        <v>0</v>
      </c>
      <c r="FC6" s="107">
        <f t="shared" si="130"/>
        <v>0</v>
      </c>
      <c r="FD6" s="107">
        <f t="shared" si="131"/>
        <v>0</v>
      </c>
      <c r="FE6" s="108">
        <f t="shared" si="132"/>
        <v>0</v>
      </c>
      <c r="FF6" s="108">
        <f t="shared" si="133"/>
        <v>0</v>
      </c>
      <c r="FG6" s="108">
        <f t="shared" si="134"/>
        <v>0</v>
      </c>
      <c r="FH6" s="109">
        <f t="shared" si="135"/>
        <v>0</v>
      </c>
      <c r="FI6" s="109">
        <f t="shared" si="136"/>
        <v>0</v>
      </c>
      <c r="FJ6" s="109">
        <f t="shared" si="137"/>
        <v>0</v>
      </c>
      <c r="FK6" s="109">
        <f t="shared" si="138"/>
        <v>0</v>
      </c>
      <c r="FL6" s="110">
        <v>3</v>
      </c>
      <c r="FM6" s="82">
        <f t="shared" si="139"/>
        <v>0</v>
      </c>
      <c r="FN6" s="82">
        <f t="shared" si="140"/>
        <v>0</v>
      </c>
      <c r="FO6" s="82">
        <f t="shared" si="141"/>
        <v>0</v>
      </c>
      <c r="FP6" s="109">
        <f t="shared" si="142"/>
        <v>0</v>
      </c>
      <c r="FQ6" s="120">
        <f t="shared" si="143"/>
        <v>0</v>
      </c>
      <c r="FR6" s="119">
        <f t="shared" si="144"/>
        <v>0</v>
      </c>
      <c r="FS6" s="107">
        <f t="shared" si="145"/>
        <v>0</v>
      </c>
      <c r="FT6" s="107">
        <f t="shared" si="146"/>
        <v>0</v>
      </c>
      <c r="FU6" s="108">
        <f t="shared" si="147"/>
        <v>0</v>
      </c>
      <c r="FV6" s="108">
        <f t="shared" si="148"/>
        <v>0</v>
      </c>
      <c r="FW6" s="108">
        <f t="shared" si="149"/>
        <v>0</v>
      </c>
      <c r="FX6" s="109">
        <f t="shared" si="150"/>
        <v>0</v>
      </c>
      <c r="FY6" s="109">
        <f t="shared" si="151"/>
        <v>0</v>
      </c>
      <c r="FZ6" s="109">
        <f t="shared" si="152"/>
        <v>0</v>
      </c>
      <c r="GA6" s="109">
        <f t="shared" si="153"/>
        <v>0</v>
      </c>
      <c r="GB6" s="110">
        <v>2</v>
      </c>
      <c r="GC6" s="82">
        <f t="shared" si="154"/>
        <v>0</v>
      </c>
      <c r="GD6" s="82">
        <f t="shared" si="155"/>
        <v>0</v>
      </c>
      <c r="GE6" s="82">
        <f t="shared" si="156"/>
        <v>0</v>
      </c>
      <c r="GF6" s="109">
        <f t="shared" si="157"/>
        <v>0</v>
      </c>
      <c r="GG6" s="112">
        <f t="shared" si="158"/>
        <v>0</v>
      </c>
      <c r="GH6" s="121">
        <f>IF(OR(Sheet3!F2='ورود اطلاعات'!D10,Sheet3!F3='ورود اطلاعات'!D10),FM6,0)</f>
        <v>0</v>
      </c>
      <c r="GI6" s="121">
        <f>IF(OR(Sheet3!F2='ورود اطلاعات'!D10,Sheet3!F3='ورود اطلاعات'!D10),FN6,0)</f>
        <v>0</v>
      </c>
      <c r="GJ6" s="122">
        <f>IF(OR(Sheet3!F2='ورود اطلاعات'!D10,Sheet3!F3='ورود اطلاعات'!D10),FO6,0)</f>
        <v>0</v>
      </c>
      <c r="GK6" s="149">
        <f>IF(Sheet3!F4='ورود اطلاعات'!D10,GC6,0)</f>
        <v>0</v>
      </c>
      <c r="GL6" s="150">
        <f>IF(Sheet3!F4='ورود اطلاعات'!D10,GD6,0)</f>
        <v>0</v>
      </c>
      <c r="GM6" s="151">
        <f>IF(Sheet3!F4='ورود اطلاعات'!D10,GE6,0)</f>
        <v>0</v>
      </c>
      <c r="GN6" s="126">
        <f>IF(OR(Sheet3!F5='ورود اطلاعات'!D10,Sheet3!F6='ورود اطلاعات'!D10,Sheet3!F7='ورود اطلاعات'!D10),EY6,0)</f>
        <v>0</v>
      </c>
      <c r="GO6" s="127">
        <f>IF(OR(Sheet3!F5='ورود اطلاعات'!D10,Sheet3!F6='ورود اطلاعات'!D10,Sheet3!F7='ورود اطلاعات'!D10),EZ6,0)</f>
        <v>0</v>
      </c>
      <c r="GP6" s="128">
        <f>IF(OR(Sheet3!F5='ورود اطلاعات'!D10,Sheet3!F6='ورود اطلاعات'!D10,Sheet3!F7='ورود اطلاعات'!D10),FA6,0)</f>
        <v>0</v>
      </c>
      <c r="GQ6" s="129">
        <f t="shared" si="159"/>
        <v>0</v>
      </c>
      <c r="GR6" s="130">
        <f t="shared" si="160"/>
        <v>0</v>
      </c>
      <c r="GS6" s="131">
        <f t="shared" si="161"/>
        <v>0</v>
      </c>
      <c r="GT6" s="113">
        <f>IF(GO13&gt;0,GQ6,EY6)</f>
        <v>0</v>
      </c>
      <c r="GU6" s="114">
        <f>IF(GO13&gt;0,GR6,EZ6)</f>
        <v>0</v>
      </c>
      <c r="GV6" s="132">
        <f>IF(GO13&gt;0,GS6,FA6)</f>
        <v>0</v>
      </c>
      <c r="GW6" s="119">
        <f t="shared" si="162"/>
        <v>0</v>
      </c>
      <c r="GX6" s="107">
        <f t="shared" si="163"/>
        <v>0</v>
      </c>
      <c r="GY6" s="107">
        <f t="shared" si="164"/>
        <v>0</v>
      </c>
      <c r="GZ6" s="108">
        <f t="shared" si="165"/>
        <v>0</v>
      </c>
      <c r="HA6" s="108">
        <f t="shared" si="166"/>
        <v>0</v>
      </c>
      <c r="HB6" s="108">
        <f t="shared" si="167"/>
        <v>0</v>
      </c>
      <c r="HC6" s="109">
        <f t="shared" si="168"/>
        <v>0</v>
      </c>
      <c r="HD6" s="109">
        <f t="shared" si="169"/>
        <v>0</v>
      </c>
      <c r="HE6" s="109">
        <f t="shared" si="170"/>
        <v>0</v>
      </c>
      <c r="HF6" s="109">
        <f t="shared" si="171"/>
        <v>0</v>
      </c>
      <c r="HG6" s="110">
        <v>3</v>
      </c>
      <c r="HH6" s="133">
        <f t="shared" si="172"/>
        <v>0</v>
      </c>
      <c r="HI6" s="133">
        <f t="shared" si="173"/>
        <v>0</v>
      </c>
      <c r="HJ6" s="133">
        <f t="shared" si="174"/>
        <v>0</v>
      </c>
      <c r="HK6" s="109">
        <f t="shared" si="175"/>
        <v>0</v>
      </c>
      <c r="HL6" s="112">
        <f t="shared" si="176"/>
        <v>0</v>
      </c>
      <c r="HM6" s="134">
        <f>IF(Sheet3!D7='ورود اطلاعات'!C10,HH6,GT6)</f>
        <v>0</v>
      </c>
      <c r="HN6" s="135">
        <f>IF(Sheet3!D7='ورود اطلاعات'!C10,HI6,GU6)</f>
        <v>0</v>
      </c>
      <c r="HO6" s="136">
        <f>IF(Sheet3!D7='ورود اطلاعات'!C10,HJ6,GV6)</f>
        <v>0</v>
      </c>
    </row>
    <row r="7" spans="1:247" ht="24.75" thickBot="1" x14ac:dyDescent="0.65">
      <c r="A7" s="79">
        <f>'ورود اطلاعات'!F11</f>
        <v>0</v>
      </c>
      <c r="B7" s="80">
        <f>'ورود اطلاعات'!G11</f>
        <v>0</v>
      </c>
      <c r="C7" s="80">
        <f>'ورود اطلاعات'!H11</f>
        <v>0</v>
      </c>
      <c r="D7" s="80">
        <f>'ورود اطلاعات'!I11</f>
        <v>0</v>
      </c>
      <c r="E7" s="80">
        <f>'ورود اطلاعات'!J11</f>
        <v>0</v>
      </c>
      <c r="F7" s="80">
        <f>'ورود اطلاعات'!K11</f>
        <v>0</v>
      </c>
      <c r="G7" s="80">
        <f t="shared" si="11"/>
        <v>30</v>
      </c>
      <c r="H7" s="81">
        <f t="shared" si="12"/>
        <v>-1</v>
      </c>
      <c r="I7" s="81">
        <f t="shared" si="13"/>
        <v>-1</v>
      </c>
      <c r="J7" s="80">
        <f t="shared" si="14"/>
        <v>30</v>
      </c>
      <c r="K7" s="80">
        <f t="shared" si="15"/>
        <v>11</v>
      </c>
      <c r="L7" s="80">
        <f t="shared" si="16"/>
        <v>-1</v>
      </c>
      <c r="M7" s="80">
        <f t="shared" si="17"/>
        <v>0</v>
      </c>
      <c r="N7" s="80">
        <f t="shared" si="18"/>
        <v>12</v>
      </c>
      <c r="O7" s="80">
        <f t="shared" si="19"/>
        <v>0</v>
      </c>
      <c r="P7" s="82">
        <f t="shared" si="20"/>
        <v>0</v>
      </c>
      <c r="Q7" s="82">
        <f t="shared" si="21"/>
        <v>0</v>
      </c>
      <c r="R7" s="83">
        <f t="shared" si="22"/>
        <v>0</v>
      </c>
      <c r="S7" s="84">
        <f>'ورود اطلاعات'!F11</f>
        <v>0</v>
      </c>
      <c r="T7" s="85">
        <f>'ورود اطلاعات'!G11</f>
        <v>0</v>
      </c>
      <c r="U7" s="85">
        <f>'ورود اطلاعات'!H11</f>
        <v>0</v>
      </c>
      <c r="V7" s="85">
        <v>1</v>
      </c>
      <c r="W7" s="85">
        <v>1</v>
      </c>
      <c r="X7" s="85">
        <v>1388</v>
      </c>
      <c r="Y7" s="86">
        <f t="shared" si="23"/>
        <v>1</v>
      </c>
      <c r="Z7" s="87">
        <f t="shared" si="24"/>
        <v>1</v>
      </c>
      <c r="AA7" s="81">
        <f t="shared" si="25"/>
        <v>1388</v>
      </c>
      <c r="AB7" s="80">
        <f t="shared" si="26"/>
        <v>1</v>
      </c>
      <c r="AC7" s="80">
        <f t="shared" si="27"/>
        <v>1</v>
      </c>
      <c r="AD7" s="80">
        <f t="shared" si="28"/>
        <v>1388</v>
      </c>
      <c r="AE7" s="80">
        <f t="shared" si="29"/>
        <v>1</v>
      </c>
      <c r="AF7" s="80">
        <f t="shared" si="30"/>
        <v>1</v>
      </c>
      <c r="AG7" s="80">
        <f t="shared" si="31"/>
        <v>1388</v>
      </c>
      <c r="AH7" s="88">
        <f t="shared" si="32"/>
        <v>1</v>
      </c>
      <c r="AI7" s="88">
        <f t="shared" si="33"/>
        <v>1</v>
      </c>
      <c r="AJ7" s="88">
        <f t="shared" si="34"/>
        <v>1388</v>
      </c>
      <c r="AK7" s="84">
        <v>1</v>
      </c>
      <c r="AL7" s="85">
        <v>1</v>
      </c>
      <c r="AM7" s="85">
        <v>1388</v>
      </c>
      <c r="AN7" s="85">
        <f>'ورود اطلاعات'!I11</f>
        <v>0</v>
      </c>
      <c r="AO7" s="85">
        <f>'ورود اطلاعات'!J11</f>
        <v>0</v>
      </c>
      <c r="AP7" s="85">
        <f>'ورود اطلاعات'!K11</f>
        <v>0</v>
      </c>
      <c r="AQ7" s="86">
        <f t="shared" si="35"/>
        <v>29</v>
      </c>
      <c r="AR7" s="87">
        <f t="shared" si="36"/>
        <v>-1</v>
      </c>
      <c r="AS7" s="81">
        <f t="shared" si="37"/>
        <v>-1</v>
      </c>
      <c r="AT7" s="80">
        <f t="shared" si="38"/>
        <v>29</v>
      </c>
      <c r="AU7" s="80">
        <f t="shared" si="39"/>
        <v>10</v>
      </c>
      <c r="AV7" s="80">
        <f t="shared" si="40"/>
        <v>-1389</v>
      </c>
      <c r="AW7" s="80">
        <f t="shared" si="41"/>
        <v>29</v>
      </c>
      <c r="AX7" s="80">
        <f t="shared" si="42"/>
        <v>10</v>
      </c>
      <c r="AY7" s="80">
        <f t="shared" si="43"/>
        <v>-1389</v>
      </c>
      <c r="AZ7" s="88">
        <f t="shared" si="44"/>
        <v>29</v>
      </c>
      <c r="BA7" s="88">
        <f t="shared" si="45"/>
        <v>10</v>
      </c>
      <c r="BB7" s="88">
        <f t="shared" si="46"/>
        <v>-1389</v>
      </c>
      <c r="BC7" s="89">
        <f t="shared" si="47"/>
        <v>29</v>
      </c>
      <c r="BD7" s="90">
        <f t="shared" si="48"/>
        <v>10</v>
      </c>
      <c r="BE7" s="91">
        <f t="shared" si="49"/>
        <v>-1389</v>
      </c>
      <c r="BF7" s="92">
        <v>2</v>
      </c>
      <c r="BG7" s="93">
        <f t="shared" si="50"/>
        <v>58</v>
      </c>
      <c r="BH7" s="91">
        <f t="shared" si="51"/>
        <v>20</v>
      </c>
      <c r="BI7" s="91">
        <f t="shared" si="52"/>
        <v>-2778</v>
      </c>
      <c r="BJ7" s="94">
        <f t="shared" si="53"/>
        <v>0</v>
      </c>
      <c r="BK7" s="94">
        <f t="shared" si="54"/>
        <v>10</v>
      </c>
      <c r="BL7" s="94">
        <f t="shared" si="55"/>
        <v>0</v>
      </c>
      <c r="BM7" s="95">
        <f t="shared" si="56"/>
        <v>29</v>
      </c>
      <c r="BN7" s="95">
        <v>1</v>
      </c>
      <c r="BO7" s="96">
        <f t="shared" si="57"/>
        <v>0.5</v>
      </c>
      <c r="BP7" s="97">
        <f t="shared" si="58"/>
        <v>28</v>
      </c>
      <c r="BQ7" s="97">
        <f t="shared" si="59"/>
        <v>9</v>
      </c>
      <c r="BR7" s="97">
        <f t="shared" si="60"/>
        <v>-2777</v>
      </c>
      <c r="BS7" s="94">
        <f t="shared" si="61"/>
        <v>1</v>
      </c>
      <c r="BT7" s="95">
        <f t="shared" si="62"/>
        <v>1</v>
      </c>
      <c r="BU7" s="92">
        <v>2</v>
      </c>
      <c r="BV7" s="93">
        <f t="shared" si="63"/>
        <v>29</v>
      </c>
      <c r="BW7" s="91">
        <f t="shared" si="64"/>
        <v>10</v>
      </c>
      <c r="BX7" s="91">
        <f t="shared" si="65"/>
        <v>-1389</v>
      </c>
      <c r="BY7" s="94">
        <f t="shared" si="66"/>
        <v>695.5</v>
      </c>
      <c r="BZ7" s="94">
        <f t="shared" si="67"/>
        <v>8347</v>
      </c>
      <c r="CA7" s="94">
        <f t="shared" si="68"/>
        <v>8342</v>
      </c>
      <c r="CB7" s="95">
        <f t="shared" si="69"/>
        <v>247483</v>
      </c>
      <c r="CC7" s="95">
        <v>1</v>
      </c>
      <c r="CD7" s="96">
        <f t="shared" si="70"/>
        <v>0.5</v>
      </c>
      <c r="CE7" s="98">
        <f t="shared" si="71"/>
        <v>29</v>
      </c>
      <c r="CF7" s="98">
        <f t="shared" si="72"/>
        <v>10</v>
      </c>
      <c r="CG7" s="98">
        <f t="shared" si="73"/>
        <v>-1389</v>
      </c>
      <c r="CH7" s="94">
        <f t="shared" si="74"/>
        <v>0</v>
      </c>
      <c r="CI7" s="94">
        <f t="shared" si="75"/>
        <v>0</v>
      </c>
      <c r="CJ7" s="99">
        <f t="shared" si="76"/>
        <v>0</v>
      </c>
      <c r="CK7" s="99">
        <f t="shared" si="77"/>
        <v>0</v>
      </c>
      <c r="CL7" s="100">
        <f t="shared" si="78"/>
        <v>0</v>
      </c>
      <c r="CM7" s="92">
        <v>2</v>
      </c>
      <c r="CN7" s="93">
        <f t="shared" si="79"/>
        <v>30</v>
      </c>
      <c r="CO7" s="91">
        <f t="shared" si="80"/>
        <v>11</v>
      </c>
      <c r="CP7" s="91">
        <f t="shared" si="81"/>
        <v>-1</v>
      </c>
      <c r="CQ7" s="94">
        <f t="shared" si="82"/>
        <v>0.5</v>
      </c>
      <c r="CR7" s="94">
        <f t="shared" si="83"/>
        <v>6</v>
      </c>
      <c r="CS7" s="94">
        <f t="shared" si="84"/>
        <v>0.5</v>
      </c>
      <c r="CT7" s="95">
        <f t="shared" si="85"/>
        <v>15</v>
      </c>
      <c r="CU7" s="95">
        <v>1</v>
      </c>
      <c r="CV7" s="96">
        <f t="shared" si="86"/>
        <v>0.5</v>
      </c>
      <c r="CW7" s="98">
        <f t="shared" si="87"/>
        <v>0</v>
      </c>
      <c r="CX7" s="98">
        <f t="shared" si="88"/>
        <v>0</v>
      </c>
      <c r="CY7" s="98">
        <f t="shared" si="89"/>
        <v>0</v>
      </c>
      <c r="CZ7" s="94">
        <f t="shared" si="90"/>
        <v>1</v>
      </c>
      <c r="DA7" s="94">
        <f t="shared" si="91"/>
        <v>1</v>
      </c>
      <c r="DB7" s="99">
        <f t="shared" si="92"/>
        <v>0</v>
      </c>
      <c r="DC7" s="99">
        <f t="shared" si="93"/>
        <v>0</v>
      </c>
      <c r="DD7" s="100">
        <f t="shared" si="94"/>
        <v>0</v>
      </c>
      <c r="DE7" s="92">
        <v>2</v>
      </c>
      <c r="DF7" s="93">
        <f t="shared" si="95"/>
        <v>60</v>
      </c>
      <c r="DG7" s="91">
        <f t="shared" si="96"/>
        <v>22</v>
      </c>
      <c r="DH7" s="91">
        <f t="shared" si="97"/>
        <v>-2</v>
      </c>
      <c r="DI7" s="94">
        <f t="shared" si="98"/>
        <v>1</v>
      </c>
      <c r="DJ7" s="94">
        <f t="shared" si="99"/>
        <v>12</v>
      </c>
      <c r="DK7" s="94">
        <f t="shared" si="100"/>
        <v>1</v>
      </c>
      <c r="DL7" s="95">
        <f t="shared" si="101"/>
        <v>30</v>
      </c>
      <c r="DM7" s="95">
        <v>1</v>
      </c>
      <c r="DN7" s="96">
        <f t="shared" si="102"/>
        <v>0.5</v>
      </c>
      <c r="DO7" s="98">
        <f t="shared" si="103"/>
        <v>0</v>
      </c>
      <c r="DP7" s="98">
        <f t="shared" si="104"/>
        <v>0</v>
      </c>
      <c r="DQ7" s="98">
        <f t="shared" si="105"/>
        <v>0</v>
      </c>
      <c r="DR7" s="94">
        <f t="shared" si="106"/>
        <v>2</v>
      </c>
      <c r="DS7" s="94">
        <f t="shared" si="107"/>
        <v>2</v>
      </c>
      <c r="DT7" s="99">
        <f t="shared" si="108"/>
        <v>0</v>
      </c>
      <c r="DU7" s="99">
        <f t="shared" si="109"/>
        <v>0</v>
      </c>
      <c r="DV7" s="100">
        <f t="shared" si="110"/>
        <v>0</v>
      </c>
      <c r="DW7" s="101">
        <f t="shared" si="111"/>
        <v>0</v>
      </c>
      <c r="DX7" s="82">
        <f t="shared" si="112"/>
        <v>0</v>
      </c>
      <c r="DY7" s="102">
        <f t="shared" si="113"/>
        <v>0</v>
      </c>
      <c r="DZ7" s="103">
        <f>IF(Sheet3!C3='ورود اطلاعات'!E11,DW7,P7)</f>
        <v>0</v>
      </c>
      <c r="EA7" s="104">
        <f>IF(Sheet3!C3='ورود اطلاعات'!E11,DX7,Q7)</f>
        <v>0</v>
      </c>
      <c r="EB7" s="105">
        <f>IF(Sheet3!C3='ورود اطلاعات'!E11,DY7,R7)</f>
        <v>0</v>
      </c>
      <c r="EC7" s="106">
        <f t="shared" si="114"/>
        <v>0</v>
      </c>
      <c r="ED7" s="107">
        <f t="shared" si="115"/>
        <v>0</v>
      </c>
      <c r="EE7" s="107">
        <f t="shared" si="116"/>
        <v>0</v>
      </c>
      <c r="EF7" s="108">
        <f t="shared" si="117"/>
        <v>0</v>
      </c>
      <c r="EG7" s="108">
        <f t="shared" si="118"/>
        <v>0</v>
      </c>
      <c r="EH7" s="108">
        <f t="shared" si="119"/>
        <v>0</v>
      </c>
      <c r="EI7" s="109">
        <f t="shared" si="120"/>
        <v>0</v>
      </c>
      <c r="EJ7" s="109">
        <f t="shared" si="121"/>
        <v>0</v>
      </c>
      <c r="EK7" s="109">
        <f t="shared" si="122"/>
        <v>0</v>
      </c>
      <c r="EL7" s="109">
        <f t="shared" si="123"/>
        <v>0</v>
      </c>
      <c r="EM7" s="110">
        <v>2</v>
      </c>
      <c r="EN7" s="111">
        <f t="shared" si="124"/>
        <v>0</v>
      </c>
      <c r="EO7" s="111">
        <f t="shared" si="125"/>
        <v>0</v>
      </c>
      <c r="EP7" s="111">
        <f t="shared" si="126"/>
        <v>0</v>
      </c>
      <c r="EQ7" s="109">
        <f t="shared" si="127"/>
        <v>0</v>
      </c>
      <c r="ER7" s="112">
        <f t="shared" si="128"/>
        <v>0</v>
      </c>
      <c r="ES7" s="113">
        <f>IF(Sheet3!D6='ورود اطلاعات'!C11,EN7,DZ7)</f>
        <v>0</v>
      </c>
      <c r="ET7" s="114">
        <f>IF(Sheet3!D6='ورود اطلاعات'!C11,EO7,EA7)</f>
        <v>0</v>
      </c>
      <c r="EU7" s="115">
        <f>IF(Sheet3!D6='ورود اطلاعات'!C11,EP7,EB7)</f>
        <v>0</v>
      </c>
      <c r="EV7" s="146">
        <v>0</v>
      </c>
      <c r="EW7" s="147">
        <v>0</v>
      </c>
      <c r="EX7" s="148">
        <v>0</v>
      </c>
      <c r="EY7" s="113">
        <f>IF(Sheet3!D8='ورود اطلاعات'!C11,EV7,ES7)</f>
        <v>0</v>
      </c>
      <c r="EZ7" s="113">
        <f>IF(Sheet3!D8='ورود اطلاعات'!C11,EW7,ET7)</f>
        <v>0</v>
      </c>
      <c r="FA7" s="113">
        <f>IF(Sheet3!D8='ورود اطلاعات'!C11,EX7,EU7)</f>
        <v>0</v>
      </c>
      <c r="FB7" s="119">
        <f t="shared" si="129"/>
        <v>0</v>
      </c>
      <c r="FC7" s="107">
        <f t="shared" si="130"/>
        <v>0</v>
      </c>
      <c r="FD7" s="107">
        <f t="shared" si="131"/>
        <v>0</v>
      </c>
      <c r="FE7" s="108">
        <f t="shared" si="132"/>
        <v>0</v>
      </c>
      <c r="FF7" s="108">
        <f t="shared" si="133"/>
        <v>0</v>
      </c>
      <c r="FG7" s="108">
        <f t="shared" si="134"/>
        <v>0</v>
      </c>
      <c r="FH7" s="109">
        <f t="shared" si="135"/>
        <v>0</v>
      </c>
      <c r="FI7" s="109">
        <f t="shared" si="136"/>
        <v>0</v>
      </c>
      <c r="FJ7" s="109">
        <f t="shared" si="137"/>
        <v>0</v>
      </c>
      <c r="FK7" s="109">
        <f t="shared" si="138"/>
        <v>0</v>
      </c>
      <c r="FL7" s="110">
        <v>3</v>
      </c>
      <c r="FM7" s="82">
        <f t="shared" si="139"/>
        <v>0</v>
      </c>
      <c r="FN7" s="82">
        <f t="shared" si="140"/>
        <v>0</v>
      </c>
      <c r="FO7" s="82">
        <f t="shared" si="141"/>
        <v>0</v>
      </c>
      <c r="FP7" s="109">
        <f t="shared" si="142"/>
        <v>0</v>
      </c>
      <c r="FQ7" s="120">
        <f t="shared" si="143"/>
        <v>0</v>
      </c>
      <c r="FR7" s="119">
        <f t="shared" si="144"/>
        <v>0</v>
      </c>
      <c r="FS7" s="107">
        <f t="shared" si="145"/>
        <v>0</v>
      </c>
      <c r="FT7" s="107">
        <f t="shared" si="146"/>
        <v>0</v>
      </c>
      <c r="FU7" s="108">
        <f t="shared" si="147"/>
        <v>0</v>
      </c>
      <c r="FV7" s="108">
        <f t="shared" si="148"/>
        <v>0</v>
      </c>
      <c r="FW7" s="108">
        <f t="shared" si="149"/>
        <v>0</v>
      </c>
      <c r="FX7" s="109">
        <f t="shared" si="150"/>
        <v>0</v>
      </c>
      <c r="FY7" s="109">
        <f t="shared" si="151"/>
        <v>0</v>
      </c>
      <c r="FZ7" s="109">
        <f t="shared" si="152"/>
        <v>0</v>
      </c>
      <c r="GA7" s="109">
        <f t="shared" si="153"/>
        <v>0</v>
      </c>
      <c r="GB7" s="110">
        <v>2</v>
      </c>
      <c r="GC7" s="82">
        <f t="shared" si="154"/>
        <v>0</v>
      </c>
      <c r="GD7" s="82">
        <f t="shared" si="155"/>
        <v>0</v>
      </c>
      <c r="GE7" s="82">
        <f t="shared" si="156"/>
        <v>0</v>
      </c>
      <c r="GF7" s="109">
        <f t="shared" si="157"/>
        <v>0</v>
      </c>
      <c r="GG7" s="112">
        <f t="shared" si="158"/>
        <v>0</v>
      </c>
      <c r="GH7" s="121">
        <f>IF(OR(Sheet3!F2='ورود اطلاعات'!D11,Sheet3!F3='ورود اطلاعات'!D11),FM7,0)</f>
        <v>0</v>
      </c>
      <c r="GI7" s="121">
        <f>IF(OR(Sheet3!F2='ورود اطلاعات'!D11,Sheet3!F3='ورود اطلاعات'!D11),FN7,0)</f>
        <v>0</v>
      </c>
      <c r="GJ7" s="122">
        <f>IF(OR(Sheet3!F2='ورود اطلاعات'!D11,Sheet3!F3='ورود اطلاعات'!D11),FO7,0)</f>
        <v>0</v>
      </c>
      <c r="GK7" s="149">
        <f>IF(Sheet3!F4='ورود اطلاعات'!D11,GC7,0)</f>
        <v>0</v>
      </c>
      <c r="GL7" s="150">
        <f>IF(Sheet3!F4='ورود اطلاعات'!D11,GD7,0)</f>
        <v>0</v>
      </c>
      <c r="GM7" s="151">
        <f>IF(Sheet3!F4='ورود اطلاعات'!D11,GE7,0)</f>
        <v>0</v>
      </c>
      <c r="GN7" s="126">
        <f>IF(OR(Sheet3!F5='ورود اطلاعات'!D11,Sheet3!F6='ورود اطلاعات'!D11,Sheet3!F7='ورود اطلاعات'!D11),EY7,0)</f>
        <v>0</v>
      </c>
      <c r="GO7" s="127">
        <f>IF(OR(Sheet3!F5='ورود اطلاعات'!D11,Sheet3!F6='ورود اطلاعات'!D11,Sheet3!F7='ورود اطلاعات'!D11),EZ7,0)</f>
        <v>0</v>
      </c>
      <c r="GP7" s="128">
        <f>IF(OR(Sheet3!F5='ورود اطلاعات'!D11,Sheet3!F6='ورود اطلاعات'!D11,Sheet3!F7='ورود اطلاعات'!D11),FA7,0)</f>
        <v>0</v>
      </c>
      <c r="GQ7" s="129">
        <f t="shared" si="159"/>
        <v>0</v>
      </c>
      <c r="GR7" s="130">
        <f t="shared" si="160"/>
        <v>0</v>
      </c>
      <c r="GS7" s="131">
        <f t="shared" si="161"/>
        <v>0</v>
      </c>
      <c r="GT7" s="113">
        <f>IF(GO13&gt;0,GQ7,EY7)</f>
        <v>0</v>
      </c>
      <c r="GU7" s="114">
        <f>IF(GO13&gt;0,GR7,EZ7)</f>
        <v>0</v>
      </c>
      <c r="GV7" s="132">
        <f>IF(GO13&gt;0,GS7,FA7)</f>
        <v>0</v>
      </c>
      <c r="GW7" s="119">
        <f t="shared" si="162"/>
        <v>0</v>
      </c>
      <c r="GX7" s="107">
        <f t="shared" si="163"/>
        <v>0</v>
      </c>
      <c r="GY7" s="107">
        <f t="shared" si="164"/>
        <v>0</v>
      </c>
      <c r="GZ7" s="108">
        <f t="shared" si="165"/>
        <v>0</v>
      </c>
      <c r="HA7" s="108">
        <f t="shared" si="166"/>
        <v>0</v>
      </c>
      <c r="HB7" s="108">
        <f t="shared" si="167"/>
        <v>0</v>
      </c>
      <c r="HC7" s="109">
        <f t="shared" si="168"/>
        <v>0</v>
      </c>
      <c r="HD7" s="109">
        <f t="shared" si="169"/>
        <v>0</v>
      </c>
      <c r="HE7" s="109">
        <f t="shared" si="170"/>
        <v>0</v>
      </c>
      <c r="HF7" s="109">
        <f t="shared" si="171"/>
        <v>0</v>
      </c>
      <c r="HG7" s="110">
        <v>3</v>
      </c>
      <c r="HH7" s="133">
        <f t="shared" si="172"/>
        <v>0</v>
      </c>
      <c r="HI7" s="133">
        <f t="shared" si="173"/>
        <v>0</v>
      </c>
      <c r="HJ7" s="133">
        <f t="shared" si="174"/>
        <v>0</v>
      </c>
      <c r="HK7" s="109">
        <f t="shared" si="175"/>
        <v>0</v>
      </c>
      <c r="HL7" s="112">
        <f t="shared" si="176"/>
        <v>0</v>
      </c>
      <c r="HM7" s="134">
        <f>IF(Sheet3!D7='ورود اطلاعات'!C11,HH7,GT7)</f>
        <v>0</v>
      </c>
      <c r="HN7" s="135">
        <f>IF(Sheet3!D7='ورود اطلاعات'!C11,HI7,GU7)</f>
        <v>0</v>
      </c>
      <c r="HO7" s="136">
        <f>IF(Sheet3!D7='ورود اطلاعات'!C11,HJ7,GV7)</f>
        <v>0</v>
      </c>
    </row>
    <row r="8" spans="1:247" ht="24.75" thickBot="1" x14ac:dyDescent="0.65">
      <c r="A8" s="79">
        <f>'ورود اطلاعات'!F12</f>
        <v>0</v>
      </c>
      <c r="B8" s="80">
        <f>'ورود اطلاعات'!G12</f>
        <v>0</v>
      </c>
      <c r="C8" s="80">
        <f>'ورود اطلاعات'!H12</f>
        <v>0</v>
      </c>
      <c r="D8" s="80">
        <f>'ورود اطلاعات'!I12</f>
        <v>0</v>
      </c>
      <c r="E8" s="80">
        <f>'ورود اطلاعات'!J12</f>
        <v>0</v>
      </c>
      <c r="F8" s="80">
        <f>'ورود اطلاعات'!K12</f>
        <v>0</v>
      </c>
      <c r="G8" s="80">
        <f t="shared" si="11"/>
        <v>30</v>
      </c>
      <c r="H8" s="81">
        <f t="shared" si="12"/>
        <v>-1</v>
      </c>
      <c r="I8" s="81">
        <f t="shared" si="13"/>
        <v>-1</v>
      </c>
      <c r="J8" s="80">
        <f t="shared" si="14"/>
        <v>30</v>
      </c>
      <c r="K8" s="80">
        <f t="shared" si="15"/>
        <v>11</v>
      </c>
      <c r="L8" s="80">
        <f t="shared" si="16"/>
        <v>-1</v>
      </c>
      <c r="M8" s="80">
        <f t="shared" si="17"/>
        <v>0</v>
      </c>
      <c r="N8" s="80">
        <f t="shared" si="18"/>
        <v>12</v>
      </c>
      <c r="O8" s="80">
        <f t="shared" si="19"/>
        <v>0</v>
      </c>
      <c r="P8" s="82">
        <f t="shared" si="20"/>
        <v>0</v>
      </c>
      <c r="Q8" s="82">
        <f t="shared" si="21"/>
        <v>0</v>
      </c>
      <c r="R8" s="83">
        <f t="shared" si="22"/>
        <v>0</v>
      </c>
      <c r="S8" s="84">
        <f>'ورود اطلاعات'!F12</f>
        <v>0</v>
      </c>
      <c r="T8" s="85">
        <f>'ورود اطلاعات'!G12</f>
        <v>0</v>
      </c>
      <c r="U8" s="85">
        <f>'ورود اطلاعات'!H12</f>
        <v>0</v>
      </c>
      <c r="V8" s="85">
        <v>1</v>
      </c>
      <c r="W8" s="85">
        <v>1</v>
      </c>
      <c r="X8" s="85">
        <v>1388</v>
      </c>
      <c r="Y8" s="86">
        <f t="shared" si="23"/>
        <v>1</v>
      </c>
      <c r="Z8" s="87">
        <f t="shared" si="24"/>
        <v>1</v>
      </c>
      <c r="AA8" s="81">
        <f t="shared" si="25"/>
        <v>1388</v>
      </c>
      <c r="AB8" s="80">
        <f t="shared" si="26"/>
        <v>1</v>
      </c>
      <c r="AC8" s="80">
        <f t="shared" si="27"/>
        <v>1</v>
      </c>
      <c r="AD8" s="80">
        <f t="shared" si="28"/>
        <v>1388</v>
      </c>
      <c r="AE8" s="80">
        <f t="shared" si="29"/>
        <v>1</v>
      </c>
      <c r="AF8" s="80">
        <f t="shared" si="30"/>
        <v>1</v>
      </c>
      <c r="AG8" s="80">
        <f t="shared" si="31"/>
        <v>1388</v>
      </c>
      <c r="AH8" s="88">
        <f t="shared" si="32"/>
        <v>1</v>
      </c>
      <c r="AI8" s="88">
        <f t="shared" si="33"/>
        <v>1</v>
      </c>
      <c r="AJ8" s="88">
        <f t="shared" si="34"/>
        <v>1388</v>
      </c>
      <c r="AK8" s="84">
        <v>1</v>
      </c>
      <c r="AL8" s="85">
        <v>1</v>
      </c>
      <c r="AM8" s="85">
        <v>1388</v>
      </c>
      <c r="AN8" s="85">
        <f>'ورود اطلاعات'!I12</f>
        <v>0</v>
      </c>
      <c r="AO8" s="85">
        <f>'ورود اطلاعات'!J12</f>
        <v>0</v>
      </c>
      <c r="AP8" s="85">
        <f>'ورود اطلاعات'!K12</f>
        <v>0</v>
      </c>
      <c r="AQ8" s="86">
        <f t="shared" si="35"/>
        <v>29</v>
      </c>
      <c r="AR8" s="87">
        <f t="shared" si="36"/>
        <v>-1</v>
      </c>
      <c r="AS8" s="81">
        <f t="shared" si="37"/>
        <v>-1</v>
      </c>
      <c r="AT8" s="80">
        <f t="shared" si="38"/>
        <v>29</v>
      </c>
      <c r="AU8" s="80">
        <f t="shared" si="39"/>
        <v>10</v>
      </c>
      <c r="AV8" s="80">
        <f t="shared" si="40"/>
        <v>-1389</v>
      </c>
      <c r="AW8" s="80">
        <f t="shared" si="41"/>
        <v>29</v>
      </c>
      <c r="AX8" s="80">
        <f t="shared" si="42"/>
        <v>10</v>
      </c>
      <c r="AY8" s="80">
        <f t="shared" si="43"/>
        <v>-1389</v>
      </c>
      <c r="AZ8" s="88">
        <f t="shared" si="44"/>
        <v>29</v>
      </c>
      <c r="BA8" s="88">
        <f t="shared" si="45"/>
        <v>10</v>
      </c>
      <c r="BB8" s="88">
        <f t="shared" si="46"/>
        <v>-1389</v>
      </c>
      <c r="BC8" s="89">
        <f t="shared" si="47"/>
        <v>29</v>
      </c>
      <c r="BD8" s="90">
        <f t="shared" si="48"/>
        <v>10</v>
      </c>
      <c r="BE8" s="91">
        <f t="shared" si="49"/>
        <v>-1389</v>
      </c>
      <c r="BF8" s="92">
        <v>2</v>
      </c>
      <c r="BG8" s="93">
        <f t="shared" si="50"/>
        <v>58</v>
      </c>
      <c r="BH8" s="91">
        <f t="shared" si="51"/>
        <v>20</v>
      </c>
      <c r="BI8" s="91">
        <f t="shared" si="52"/>
        <v>-2778</v>
      </c>
      <c r="BJ8" s="94">
        <f t="shared" si="53"/>
        <v>0</v>
      </c>
      <c r="BK8" s="94">
        <f t="shared" si="54"/>
        <v>10</v>
      </c>
      <c r="BL8" s="94">
        <f t="shared" si="55"/>
        <v>0</v>
      </c>
      <c r="BM8" s="95">
        <f t="shared" si="56"/>
        <v>29</v>
      </c>
      <c r="BN8" s="95">
        <v>1</v>
      </c>
      <c r="BO8" s="96">
        <f t="shared" si="57"/>
        <v>0.5</v>
      </c>
      <c r="BP8" s="97">
        <f t="shared" si="58"/>
        <v>28</v>
      </c>
      <c r="BQ8" s="97">
        <f t="shared" si="59"/>
        <v>9</v>
      </c>
      <c r="BR8" s="97">
        <f t="shared" si="60"/>
        <v>-2777</v>
      </c>
      <c r="BS8" s="94">
        <f t="shared" si="61"/>
        <v>1</v>
      </c>
      <c r="BT8" s="95">
        <f t="shared" si="62"/>
        <v>1</v>
      </c>
      <c r="BU8" s="92">
        <v>2</v>
      </c>
      <c r="BV8" s="93">
        <f t="shared" si="63"/>
        <v>29</v>
      </c>
      <c r="BW8" s="91">
        <f t="shared" si="64"/>
        <v>10</v>
      </c>
      <c r="BX8" s="91">
        <f t="shared" si="65"/>
        <v>-1389</v>
      </c>
      <c r="BY8" s="94">
        <f t="shared" si="66"/>
        <v>695.5</v>
      </c>
      <c r="BZ8" s="94">
        <f t="shared" si="67"/>
        <v>8347</v>
      </c>
      <c r="CA8" s="94">
        <f t="shared" si="68"/>
        <v>8342</v>
      </c>
      <c r="CB8" s="95">
        <f t="shared" si="69"/>
        <v>247483</v>
      </c>
      <c r="CC8" s="95">
        <v>1</v>
      </c>
      <c r="CD8" s="96">
        <f t="shared" si="70"/>
        <v>0.5</v>
      </c>
      <c r="CE8" s="98">
        <f t="shared" si="71"/>
        <v>29</v>
      </c>
      <c r="CF8" s="98">
        <f t="shared" si="72"/>
        <v>10</v>
      </c>
      <c r="CG8" s="98">
        <f t="shared" si="73"/>
        <v>-1389</v>
      </c>
      <c r="CH8" s="94">
        <f t="shared" si="74"/>
        <v>0</v>
      </c>
      <c r="CI8" s="94">
        <f t="shared" si="75"/>
        <v>0</v>
      </c>
      <c r="CJ8" s="99">
        <f t="shared" si="76"/>
        <v>0</v>
      </c>
      <c r="CK8" s="99">
        <f t="shared" si="77"/>
        <v>0</v>
      </c>
      <c r="CL8" s="100">
        <f t="shared" si="78"/>
        <v>0</v>
      </c>
      <c r="CM8" s="92">
        <v>2</v>
      </c>
      <c r="CN8" s="93">
        <f t="shared" si="79"/>
        <v>30</v>
      </c>
      <c r="CO8" s="91">
        <f t="shared" si="80"/>
        <v>11</v>
      </c>
      <c r="CP8" s="91">
        <f t="shared" si="81"/>
        <v>-1</v>
      </c>
      <c r="CQ8" s="94">
        <f t="shared" si="82"/>
        <v>0.5</v>
      </c>
      <c r="CR8" s="94">
        <f t="shared" si="83"/>
        <v>6</v>
      </c>
      <c r="CS8" s="94">
        <f t="shared" si="84"/>
        <v>0.5</v>
      </c>
      <c r="CT8" s="95">
        <f t="shared" si="85"/>
        <v>15</v>
      </c>
      <c r="CU8" s="95">
        <v>1</v>
      </c>
      <c r="CV8" s="96">
        <f t="shared" si="86"/>
        <v>0.5</v>
      </c>
      <c r="CW8" s="98">
        <f t="shared" si="87"/>
        <v>0</v>
      </c>
      <c r="CX8" s="98">
        <f t="shared" si="88"/>
        <v>0</v>
      </c>
      <c r="CY8" s="98">
        <f t="shared" si="89"/>
        <v>0</v>
      </c>
      <c r="CZ8" s="94">
        <f t="shared" si="90"/>
        <v>1</v>
      </c>
      <c r="DA8" s="94">
        <f t="shared" si="91"/>
        <v>1</v>
      </c>
      <c r="DB8" s="99">
        <f t="shared" si="92"/>
        <v>0</v>
      </c>
      <c r="DC8" s="99">
        <f t="shared" si="93"/>
        <v>0</v>
      </c>
      <c r="DD8" s="100">
        <f t="shared" si="94"/>
        <v>0</v>
      </c>
      <c r="DE8" s="92">
        <v>2</v>
      </c>
      <c r="DF8" s="93">
        <f t="shared" si="95"/>
        <v>60</v>
      </c>
      <c r="DG8" s="91">
        <f t="shared" si="96"/>
        <v>22</v>
      </c>
      <c r="DH8" s="91">
        <f t="shared" si="97"/>
        <v>-2</v>
      </c>
      <c r="DI8" s="94">
        <f t="shared" si="98"/>
        <v>1</v>
      </c>
      <c r="DJ8" s="94">
        <f t="shared" si="99"/>
        <v>12</v>
      </c>
      <c r="DK8" s="94">
        <f t="shared" si="100"/>
        <v>1</v>
      </c>
      <c r="DL8" s="95">
        <f t="shared" si="101"/>
        <v>30</v>
      </c>
      <c r="DM8" s="95">
        <v>1</v>
      </c>
      <c r="DN8" s="96">
        <f t="shared" si="102"/>
        <v>0.5</v>
      </c>
      <c r="DO8" s="98">
        <f t="shared" si="103"/>
        <v>0</v>
      </c>
      <c r="DP8" s="98">
        <f t="shared" si="104"/>
        <v>0</v>
      </c>
      <c r="DQ8" s="98">
        <f t="shared" si="105"/>
        <v>0</v>
      </c>
      <c r="DR8" s="94">
        <f t="shared" si="106"/>
        <v>2</v>
      </c>
      <c r="DS8" s="94">
        <f t="shared" si="107"/>
        <v>2</v>
      </c>
      <c r="DT8" s="99">
        <f t="shared" si="108"/>
        <v>0</v>
      </c>
      <c r="DU8" s="99">
        <f t="shared" si="109"/>
        <v>0</v>
      </c>
      <c r="DV8" s="100">
        <f t="shared" si="110"/>
        <v>0</v>
      </c>
      <c r="DW8" s="101">
        <f t="shared" si="111"/>
        <v>0</v>
      </c>
      <c r="DX8" s="82">
        <f t="shared" si="112"/>
        <v>0</v>
      </c>
      <c r="DY8" s="102">
        <f t="shared" si="113"/>
        <v>0</v>
      </c>
      <c r="DZ8" s="103">
        <f>IF(Sheet3!C3='ورود اطلاعات'!E12,DW8,P8)</f>
        <v>0</v>
      </c>
      <c r="EA8" s="104">
        <f>IF(Sheet3!C3='ورود اطلاعات'!E12,DX8,Q8)</f>
        <v>0</v>
      </c>
      <c r="EB8" s="105">
        <f>IF(Sheet3!C3='ورود اطلاعات'!E12,DY8,R8)</f>
        <v>0</v>
      </c>
      <c r="EC8" s="106">
        <f t="shared" si="114"/>
        <v>0</v>
      </c>
      <c r="ED8" s="107">
        <f t="shared" si="115"/>
        <v>0</v>
      </c>
      <c r="EE8" s="107">
        <f t="shared" si="116"/>
        <v>0</v>
      </c>
      <c r="EF8" s="108">
        <f t="shared" si="117"/>
        <v>0</v>
      </c>
      <c r="EG8" s="108">
        <f t="shared" si="118"/>
        <v>0</v>
      </c>
      <c r="EH8" s="108">
        <f t="shared" si="119"/>
        <v>0</v>
      </c>
      <c r="EI8" s="109">
        <f t="shared" si="120"/>
        <v>0</v>
      </c>
      <c r="EJ8" s="109">
        <f t="shared" si="121"/>
        <v>0</v>
      </c>
      <c r="EK8" s="109">
        <f t="shared" si="122"/>
        <v>0</v>
      </c>
      <c r="EL8" s="109">
        <f t="shared" si="123"/>
        <v>0</v>
      </c>
      <c r="EM8" s="110">
        <v>2</v>
      </c>
      <c r="EN8" s="111">
        <f t="shared" si="124"/>
        <v>0</v>
      </c>
      <c r="EO8" s="111">
        <f t="shared" si="125"/>
        <v>0</v>
      </c>
      <c r="EP8" s="111">
        <f t="shared" si="126"/>
        <v>0</v>
      </c>
      <c r="EQ8" s="109">
        <f t="shared" si="127"/>
        <v>0</v>
      </c>
      <c r="ER8" s="112">
        <f t="shared" si="128"/>
        <v>0</v>
      </c>
      <c r="ES8" s="113">
        <f>IF(Sheet3!D6='ورود اطلاعات'!C12,EN8,DZ8)</f>
        <v>0</v>
      </c>
      <c r="ET8" s="114">
        <f>IF(Sheet3!D6='ورود اطلاعات'!C12,EO8,EA8)</f>
        <v>0</v>
      </c>
      <c r="EU8" s="115">
        <f>IF(Sheet3!D6='ورود اطلاعات'!C12,EP8,EB8)</f>
        <v>0</v>
      </c>
      <c r="EV8" s="146">
        <v>0</v>
      </c>
      <c r="EW8" s="147">
        <v>0</v>
      </c>
      <c r="EX8" s="148">
        <v>0</v>
      </c>
      <c r="EY8" s="113">
        <f>IF(Sheet3!D8='ورود اطلاعات'!C12,EV8,ES8)</f>
        <v>0</v>
      </c>
      <c r="EZ8" s="113">
        <f>IF(Sheet3!D8='ورود اطلاعات'!C12,EW8,ET8)</f>
        <v>0</v>
      </c>
      <c r="FA8" s="113">
        <f>IF(Sheet3!D8='ورود اطلاعات'!C12,EX8,EU8)</f>
        <v>0</v>
      </c>
      <c r="FB8" s="119">
        <f t="shared" si="129"/>
        <v>0</v>
      </c>
      <c r="FC8" s="107">
        <f t="shared" si="130"/>
        <v>0</v>
      </c>
      <c r="FD8" s="107">
        <f t="shared" si="131"/>
        <v>0</v>
      </c>
      <c r="FE8" s="108">
        <f t="shared" si="132"/>
        <v>0</v>
      </c>
      <c r="FF8" s="108">
        <f t="shared" si="133"/>
        <v>0</v>
      </c>
      <c r="FG8" s="108">
        <f t="shared" si="134"/>
        <v>0</v>
      </c>
      <c r="FH8" s="109">
        <f t="shared" si="135"/>
        <v>0</v>
      </c>
      <c r="FI8" s="109">
        <f t="shared" si="136"/>
        <v>0</v>
      </c>
      <c r="FJ8" s="109">
        <f t="shared" si="137"/>
        <v>0</v>
      </c>
      <c r="FK8" s="109">
        <f t="shared" si="138"/>
        <v>0</v>
      </c>
      <c r="FL8" s="110">
        <v>3</v>
      </c>
      <c r="FM8" s="82">
        <f t="shared" si="139"/>
        <v>0</v>
      </c>
      <c r="FN8" s="82">
        <f t="shared" si="140"/>
        <v>0</v>
      </c>
      <c r="FO8" s="82">
        <f t="shared" si="141"/>
        <v>0</v>
      </c>
      <c r="FP8" s="109">
        <f t="shared" si="142"/>
        <v>0</v>
      </c>
      <c r="FQ8" s="120">
        <f t="shared" si="143"/>
        <v>0</v>
      </c>
      <c r="FR8" s="119">
        <f t="shared" si="144"/>
        <v>0</v>
      </c>
      <c r="FS8" s="107">
        <f t="shared" si="145"/>
        <v>0</v>
      </c>
      <c r="FT8" s="107">
        <f t="shared" si="146"/>
        <v>0</v>
      </c>
      <c r="FU8" s="108">
        <f t="shared" si="147"/>
        <v>0</v>
      </c>
      <c r="FV8" s="108">
        <f t="shared" si="148"/>
        <v>0</v>
      </c>
      <c r="FW8" s="108">
        <f t="shared" si="149"/>
        <v>0</v>
      </c>
      <c r="FX8" s="109">
        <f t="shared" si="150"/>
        <v>0</v>
      </c>
      <c r="FY8" s="109">
        <f t="shared" si="151"/>
        <v>0</v>
      </c>
      <c r="FZ8" s="109">
        <f t="shared" si="152"/>
        <v>0</v>
      </c>
      <c r="GA8" s="109">
        <f t="shared" si="153"/>
        <v>0</v>
      </c>
      <c r="GB8" s="110">
        <v>2</v>
      </c>
      <c r="GC8" s="82">
        <f t="shared" si="154"/>
        <v>0</v>
      </c>
      <c r="GD8" s="82">
        <f t="shared" si="155"/>
        <v>0</v>
      </c>
      <c r="GE8" s="82">
        <f t="shared" si="156"/>
        <v>0</v>
      </c>
      <c r="GF8" s="109">
        <f t="shared" si="157"/>
        <v>0</v>
      </c>
      <c r="GG8" s="112">
        <f t="shared" si="158"/>
        <v>0</v>
      </c>
      <c r="GH8" s="121">
        <f>IF(OR(Sheet3!F2='ورود اطلاعات'!D12,Sheet3!F3='ورود اطلاعات'!D12),FM8,0)</f>
        <v>0</v>
      </c>
      <c r="GI8" s="121">
        <f>IF(OR(Sheet3!F2='ورود اطلاعات'!D12,Sheet3!F3='ورود اطلاعات'!D12),FN8,0)</f>
        <v>0</v>
      </c>
      <c r="GJ8" s="122">
        <f>IF(OR(Sheet3!F2='ورود اطلاعات'!D12,Sheet3!F3='ورود اطلاعات'!D12),FO8,0)</f>
        <v>0</v>
      </c>
      <c r="GK8" s="149">
        <f>IF(Sheet3!F4='ورود اطلاعات'!D12,GC8,0)</f>
        <v>0</v>
      </c>
      <c r="GL8" s="150">
        <f>IF(Sheet3!F4='ورود اطلاعات'!D12,GD8,0)</f>
        <v>0</v>
      </c>
      <c r="GM8" s="151">
        <f>IF(Sheet3!F4='ورود اطلاعات'!D12,GE8,0)</f>
        <v>0</v>
      </c>
      <c r="GN8" s="126">
        <f>IF(OR(Sheet3!F5='ورود اطلاعات'!D12,Sheet3!F6='ورود اطلاعات'!D12,Sheet3!F7='ورود اطلاعات'!D12),EY8,0)</f>
        <v>0</v>
      </c>
      <c r="GO8" s="127">
        <f>IF(OR(Sheet3!F5='ورود اطلاعات'!D12,Sheet3!F6='ورود اطلاعات'!D12,Sheet3!F7='ورود اطلاعات'!D12),EZ8,0)</f>
        <v>0</v>
      </c>
      <c r="GP8" s="128">
        <f>IF(OR(Sheet3!F5='ورود اطلاعات'!D12,Sheet3!F6='ورود اطلاعات'!D12,Sheet3!F7='ورود اطلاعات'!D12),FA8,0)</f>
        <v>0</v>
      </c>
      <c r="GQ8" s="129">
        <f t="shared" si="159"/>
        <v>0</v>
      </c>
      <c r="GR8" s="130">
        <f t="shared" si="160"/>
        <v>0</v>
      </c>
      <c r="GS8" s="131">
        <f t="shared" si="161"/>
        <v>0</v>
      </c>
      <c r="GT8" s="113">
        <f>IF(GO13&gt;0,GQ8,EY8)</f>
        <v>0</v>
      </c>
      <c r="GU8" s="114">
        <f>IF(GO13&gt;0,GR8,EZ8)</f>
        <v>0</v>
      </c>
      <c r="GV8" s="132">
        <f>IF(GO13&gt;0,GS8,FA8)</f>
        <v>0</v>
      </c>
      <c r="GW8" s="119">
        <f t="shared" si="162"/>
        <v>0</v>
      </c>
      <c r="GX8" s="107">
        <f t="shared" si="163"/>
        <v>0</v>
      </c>
      <c r="GY8" s="107">
        <f t="shared" si="164"/>
        <v>0</v>
      </c>
      <c r="GZ8" s="108">
        <f t="shared" si="165"/>
        <v>0</v>
      </c>
      <c r="HA8" s="108">
        <f t="shared" si="166"/>
        <v>0</v>
      </c>
      <c r="HB8" s="108">
        <f t="shared" si="167"/>
        <v>0</v>
      </c>
      <c r="HC8" s="109">
        <f t="shared" si="168"/>
        <v>0</v>
      </c>
      <c r="HD8" s="109">
        <f t="shared" si="169"/>
        <v>0</v>
      </c>
      <c r="HE8" s="109">
        <f t="shared" si="170"/>
        <v>0</v>
      </c>
      <c r="HF8" s="109">
        <f t="shared" si="171"/>
        <v>0</v>
      </c>
      <c r="HG8" s="110">
        <v>3</v>
      </c>
      <c r="HH8" s="133">
        <f t="shared" si="172"/>
        <v>0</v>
      </c>
      <c r="HI8" s="133">
        <f t="shared" si="173"/>
        <v>0</v>
      </c>
      <c r="HJ8" s="133">
        <f t="shared" si="174"/>
        <v>0</v>
      </c>
      <c r="HK8" s="109">
        <f t="shared" si="175"/>
        <v>0</v>
      </c>
      <c r="HL8" s="112">
        <f t="shared" si="176"/>
        <v>0</v>
      </c>
      <c r="HM8" s="134">
        <f>IF(Sheet3!D7='ورود اطلاعات'!C12,HH8,GT8)</f>
        <v>0</v>
      </c>
      <c r="HN8" s="135">
        <f>IF(Sheet3!D7='ورود اطلاعات'!C12,HI8,GU8)</f>
        <v>0</v>
      </c>
      <c r="HO8" s="136">
        <f>IF(Sheet3!D7='ورود اطلاعات'!C12,HJ8,GV8)</f>
        <v>0</v>
      </c>
    </row>
    <row r="9" spans="1:247" ht="24.75" thickBot="1" x14ac:dyDescent="0.65">
      <c r="A9" s="79">
        <f>'ورود اطلاعات'!F13</f>
        <v>0</v>
      </c>
      <c r="B9" s="80">
        <f>'ورود اطلاعات'!G13</f>
        <v>0</v>
      </c>
      <c r="C9" s="80">
        <f>'ورود اطلاعات'!H13</f>
        <v>0</v>
      </c>
      <c r="D9" s="80">
        <f>'ورود اطلاعات'!I13</f>
        <v>0</v>
      </c>
      <c r="E9" s="80">
        <f>'ورود اطلاعات'!J13</f>
        <v>0</v>
      </c>
      <c r="F9" s="80">
        <f>'ورود اطلاعات'!K13</f>
        <v>0</v>
      </c>
      <c r="G9" s="80">
        <f t="shared" si="11"/>
        <v>30</v>
      </c>
      <c r="H9" s="81">
        <f t="shared" si="12"/>
        <v>-1</v>
      </c>
      <c r="I9" s="81">
        <f t="shared" si="13"/>
        <v>-1</v>
      </c>
      <c r="J9" s="80">
        <f t="shared" si="14"/>
        <v>30</v>
      </c>
      <c r="K9" s="80">
        <f t="shared" si="15"/>
        <v>11</v>
      </c>
      <c r="L9" s="80">
        <f t="shared" si="16"/>
        <v>-1</v>
      </c>
      <c r="M9" s="80">
        <f t="shared" si="17"/>
        <v>0</v>
      </c>
      <c r="N9" s="80">
        <f t="shared" si="18"/>
        <v>12</v>
      </c>
      <c r="O9" s="80">
        <f t="shared" si="19"/>
        <v>0</v>
      </c>
      <c r="P9" s="82">
        <f t="shared" si="20"/>
        <v>0</v>
      </c>
      <c r="Q9" s="82">
        <f t="shared" si="21"/>
        <v>0</v>
      </c>
      <c r="R9" s="83">
        <f t="shared" si="22"/>
        <v>0</v>
      </c>
      <c r="S9" s="84">
        <f>'ورود اطلاعات'!F13</f>
        <v>0</v>
      </c>
      <c r="T9" s="85">
        <f>'ورود اطلاعات'!G13</f>
        <v>0</v>
      </c>
      <c r="U9" s="85">
        <f>'ورود اطلاعات'!H13</f>
        <v>0</v>
      </c>
      <c r="V9" s="85">
        <v>1</v>
      </c>
      <c r="W9" s="85">
        <v>1</v>
      </c>
      <c r="X9" s="85">
        <v>1388</v>
      </c>
      <c r="Y9" s="86">
        <f t="shared" si="23"/>
        <v>1</v>
      </c>
      <c r="Z9" s="87">
        <f t="shared" si="24"/>
        <v>1</v>
      </c>
      <c r="AA9" s="81">
        <f t="shared" si="25"/>
        <v>1388</v>
      </c>
      <c r="AB9" s="80">
        <f t="shared" si="26"/>
        <v>1</v>
      </c>
      <c r="AC9" s="80">
        <f t="shared" si="27"/>
        <v>1</v>
      </c>
      <c r="AD9" s="80">
        <f t="shared" si="28"/>
        <v>1388</v>
      </c>
      <c r="AE9" s="80">
        <f t="shared" si="29"/>
        <v>1</v>
      </c>
      <c r="AF9" s="80">
        <f t="shared" si="30"/>
        <v>1</v>
      </c>
      <c r="AG9" s="80">
        <f t="shared" si="31"/>
        <v>1388</v>
      </c>
      <c r="AH9" s="88">
        <f t="shared" si="32"/>
        <v>1</v>
      </c>
      <c r="AI9" s="88">
        <f t="shared" si="33"/>
        <v>1</v>
      </c>
      <c r="AJ9" s="88">
        <f t="shared" si="34"/>
        <v>1388</v>
      </c>
      <c r="AK9" s="84">
        <v>1</v>
      </c>
      <c r="AL9" s="85">
        <v>1</v>
      </c>
      <c r="AM9" s="85">
        <v>1388</v>
      </c>
      <c r="AN9" s="85">
        <f>'ورود اطلاعات'!I13</f>
        <v>0</v>
      </c>
      <c r="AO9" s="85">
        <f>'ورود اطلاعات'!J13</f>
        <v>0</v>
      </c>
      <c r="AP9" s="85">
        <f>'ورود اطلاعات'!K13</f>
        <v>0</v>
      </c>
      <c r="AQ9" s="86">
        <f t="shared" si="35"/>
        <v>29</v>
      </c>
      <c r="AR9" s="87">
        <f t="shared" si="36"/>
        <v>-1</v>
      </c>
      <c r="AS9" s="81">
        <f t="shared" si="37"/>
        <v>-1</v>
      </c>
      <c r="AT9" s="80">
        <f t="shared" si="38"/>
        <v>29</v>
      </c>
      <c r="AU9" s="80">
        <f t="shared" si="39"/>
        <v>10</v>
      </c>
      <c r="AV9" s="80">
        <f t="shared" si="40"/>
        <v>-1389</v>
      </c>
      <c r="AW9" s="80">
        <f t="shared" si="41"/>
        <v>29</v>
      </c>
      <c r="AX9" s="80">
        <f t="shared" si="42"/>
        <v>10</v>
      </c>
      <c r="AY9" s="80">
        <f t="shared" si="43"/>
        <v>-1389</v>
      </c>
      <c r="AZ9" s="88">
        <f t="shared" si="44"/>
        <v>29</v>
      </c>
      <c r="BA9" s="88">
        <f t="shared" si="45"/>
        <v>10</v>
      </c>
      <c r="BB9" s="88">
        <f t="shared" si="46"/>
        <v>-1389</v>
      </c>
      <c r="BC9" s="89">
        <f t="shared" si="47"/>
        <v>29</v>
      </c>
      <c r="BD9" s="90">
        <f t="shared" si="48"/>
        <v>10</v>
      </c>
      <c r="BE9" s="91">
        <f t="shared" si="49"/>
        <v>-1389</v>
      </c>
      <c r="BF9" s="92">
        <v>2</v>
      </c>
      <c r="BG9" s="93">
        <f t="shared" si="50"/>
        <v>58</v>
      </c>
      <c r="BH9" s="91">
        <f t="shared" si="51"/>
        <v>20</v>
      </c>
      <c r="BI9" s="91">
        <f t="shared" si="52"/>
        <v>-2778</v>
      </c>
      <c r="BJ9" s="94">
        <f t="shared" si="53"/>
        <v>0</v>
      </c>
      <c r="BK9" s="94">
        <f t="shared" si="54"/>
        <v>10</v>
      </c>
      <c r="BL9" s="94">
        <f t="shared" si="55"/>
        <v>0</v>
      </c>
      <c r="BM9" s="95">
        <f t="shared" si="56"/>
        <v>29</v>
      </c>
      <c r="BN9" s="95">
        <v>1</v>
      </c>
      <c r="BO9" s="96">
        <f t="shared" si="57"/>
        <v>0.5</v>
      </c>
      <c r="BP9" s="97">
        <f t="shared" si="58"/>
        <v>28</v>
      </c>
      <c r="BQ9" s="97">
        <f t="shared" si="59"/>
        <v>9</v>
      </c>
      <c r="BR9" s="97">
        <f t="shared" si="60"/>
        <v>-2777</v>
      </c>
      <c r="BS9" s="94">
        <f t="shared" si="61"/>
        <v>1</v>
      </c>
      <c r="BT9" s="95">
        <f t="shared" si="62"/>
        <v>1</v>
      </c>
      <c r="BU9" s="92">
        <v>2</v>
      </c>
      <c r="BV9" s="93">
        <f t="shared" si="63"/>
        <v>29</v>
      </c>
      <c r="BW9" s="91">
        <f t="shared" si="64"/>
        <v>10</v>
      </c>
      <c r="BX9" s="91">
        <f t="shared" si="65"/>
        <v>-1389</v>
      </c>
      <c r="BY9" s="94">
        <f t="shared" si="66"/>
        <v>695.5</v>
      </c>
      <c r="BZ9" s="94">
        <f t="shared" si="67"/>
        <v>8347</v>
      </c>
      <c r="CA9" s="94">
        <f t="shared" si="68"/>
        <v>8342</v>
      </c>
      <c r="CB9" s="95">
        <f t="shared" si="69"/>
        <v>247483</v>
      </c>
      <c r="CC9" s="95">
        <v>1</v>
      </c>
      <c r="CD9" s="96">
        <f t="shared" si="70"/>
        <v>0.5</v>
      </c>
      <c r="CE9" s="98">
        <f t="shared" si="71"/>
        <v>29</v>
      </c>
      <c r="CF9" s="98">
        <f t="shared" si="72"/>
        <v>10</v>
      </c>
      <c r="CG9" s="98">
        <f t="shared" si="73"/>
        <v>-1389</v>
      </c>
      <c r="CH9" s="94">
        <f t="shared" si="74"/>
        <v>0</v>
      </c>
      <c r="CI9" s="94">
        <f t="shared" si="75"/>
        <v>0</v>
      </c>
      <c r="CJ9" s="99">
        <f t="shared" si="76"/>
        <v>0</v>
      </c>
      <c r="CK9" s="99">
        <f t="shared" si="77"/>
        <v>0</v>
      </c>
      <c r="CL9" s="100">
        <f t="shared" si="78"/>
        <v>0</v>
      </c>
      <c r="CM9" s="92">
        <v>2</v>
      </c>
      <c r="CN9" s="93">
        <f t="shared" si="79"/>
        <v>30</v>
      </c>
      <c r="CO9" s="91">
        <f t="shared" si="80"/>
        <v>11</v>
      </c>
      <c r="CP9" s="91">
        <f t="shared" si="81"/>
        <v>-1</v>
      </c>
      <c r="CQ9" s="94">
        <f t="shared" si="82"/>
        <v>0.5</v>
      </c>
      <c r="CR9" s="94">
        <f t="shared" si="83"/>
        <v>6</v>
      </c>
      <c r="CS9" s="94">
        <f t="shared" si="84"/>
        <v>0.5</v>
      </c>
      <c r="CT9" s="95">
        <f t="shared" si="85"/>
        <v>15</v>
      </c>
      <c r="CU9" s="95">
        <v>1</v>
      </c>
      <c r="CV9" s="96">
        <f t="shared" si="86"/>
        <v>0.5</v>
      </c>
      <c r="CW9" s="98">
        <f t="shared" si="87"/>
        <v>0</v>
      </c>
      <c r="CX9" s="98">
        <f t="shared" si="88"/>
        <v>0</v>
      </c>
      <c r="CY9" s="98">
        <f t="shared" si="89"/>
        <v>0</v>
      </c>
      <c r="CZ9" s="94">
        <f t="shared" si="90"/>
        <v>1</v>
      </c>
      <c r="DA9" s="94">
        <f t="shared" si="91"/>
        <v>1</v>
      </c>
      <c r="DB9" s="99">
        <f t="shared" si="92"/>
        <v>0</v>
      </c>
      <c r="DC9" s="99">
        <f t="shared" si="93"/>
        <v>0</v>
      </c>
      <c r="DD9" s="100">
        <f t="shared" si="94"/>
        <v>0</v>
      </c>
      <c r="DE9" s="92">
        <v>2</v>
      </c>
      <c r="DF9" s="93">
        <f t="shared" si="95"/>
        <v>60</v>
      </c>
      <c r="DG9" s="91">
        <f t="shared" si="96"/>
        <v>22</v>
      </c>
      <c r="DH9" s="91">
        <f t="shared" si="97"/>
        <v>-2</v>
      </c>
      <c r="DI9" s="94">
        <f t="shared" si="98"/>
        <v>1389</v>
      </c>
      <c r="DJ9" s="94">
        <f t="shared" si="99"/>
        <v>16669</v>
      </c>
      <c r="DK9" s="94">
        <f t="shared" si="100"/>
        <v>16658</v>
      </c>
      <c r="DL9" s="95">
        <f t="shared" si="101"/>
        <v>499741</v>
      </c>
      <c r="DM9" s="95">
        <v>1</v>
      </c>
      <c r="DN9" s="96">
        <f t="shared" si="102"/>
        <v>0.5</v>
      </c>
      <c r="DO9" s="98">
        <f t="shared" si="103"/>
        <v>0</v>
      </c>
      <c r="DP9" s="98">
        <f t="shared" si="104"/>
        <v>0</v>
      </c>
      <c r="DQ9" s="98">
        <f t="shared" si="105"/>
        <v>0</v>
      </c>
      <c r="DR9" s="94">
        <f t="shared" si="106"/>
        <v>2</v>
      </c>
      <c r="DS9" s="94">
        <f t="shared" si="107"/>
        <v>2</v>
      </c>
      <c r="DT9" s="99">
        <f t="shared" si="108"/>
        <v>0</v>
      </c>
      <c r="DU9" s="99">
        <f t="shared" si="109"/>
        <v>0</v>
      </c>
      <c r="DV9" s="100">
        <f t="shared" si="110"/>
        <v>0</v>
      </c>
      <c r="DW9" s="101">
        <f t="shared" si="111"/>
        <v>0</v>
      </c>
      <c r="DX9" s="82">
        <f t="shared" si="112"/>
        <v>0</v>
      </c>
      <c r="DY9" s="102">
        <f t="shared" si="113"/>
        <v>0</v>
      </c>
      <c r="DZ9" s="103">
        <f>IF(Sheet3!C3='ورود اطلاعات'!E13,DW9,P9)</f>
        <v>0</v>
      </c>
      <c r="EA9" s="104">
        <f>IF(Sheet3!C3='ورود اطلاعات'!E13,DX9,Q9)</f>
        <v>0</v>
      </c>
      <c r="EB9" s="105">
        <f>IF(Sheet3!C3='ورود اطلاعات'!E13,DY9,R9)</f>
        <v>0</v>
      </c>
      <c r="EC9" s="106">
        <f t="shared" si="114"/>
        <v>0</v>
      </c>
      <c r="ED9" s="107">
        <f t="shared" si="115"/>
        <v>0</v>
      </c>
      <c r="EE9" s="107">
        <f t="shared" si="116"/>
        <v>0</v>
      </c>
      <c r="EF9" s="108">
        <f t="shared" si="117"/>
        <v>0</v>
      </c>
      <c r="EG9" s="108">
        <f t="shared" si="118"/>
        <v>0</v>
      </c>
      <c r="EH9" s="108">
        <f t="shared" si="119"/>
        <v>0</v>
      </c>
      <c r="EI9" s="109">
        <f t="shared" si="120"/>
        <v>0</v>
      </c>
      <c r="EJ9" s="109">
        <f t="shared" si="121"/>
        <v>0</v>
      </c>
      <c r="EK9" s="109">
        <f t="shared" si="122"/>
        <v>0</v>
      </c>
      <c r="EL9" s="109">
        <f t="shared" si="123"/>
        <v>0</v>
      </c>
      <c r="EM9" s="110">
        <v>2</v>
      </c>
      <c r="EN9" s="111">
        <f t="shared" si="124"/>
        <v>0</v>
      </c>
      <c r="EO9" s="111">
        <f t="shared" si="125"/>
        <v>0</v>
      </c>
      <c r="EP9" s="111">
        <f t="shared" si="126"/>
        <v>0</v>
      </c>
      <c r="EQ9" s="109">
        <f t="shared" si="127"/>
        <v>0</v>
      </c>
      <c r="ER9" s="112">
        <f t="shared" si="128"/>
        <v>0</v>
      </c>
      <c r="ES9" s="103">
        <f>IF(Sheet3!D6='ورود اطلاعات'!C13,EN9,DZ9)</f>
        <v>0</v>
      </c>
      <c r="ET9" s="104">
        <f>IF(Sheet3!D6='ورود اطلاعات'!C13,EO9,EA9)</f>
        <v>0</v>
      </c>
      <c r="EU9" s="152">
        <f>IF(Sheet3!D6='ورود اطلاعات'!C13,EP9,EB9)</f>
        <v>0</v>
      </c>
      <c r="EV9" s="153">
        <v>0</v>
      </c>
      <c r="EW9" s="154">
        <v>0</v>
      </c>
      <c r="EX9" s="155">
        <v>0</v>
      </c>
      <c r="EY9" s="113">
        <f>IF(Sheet3!D8='ورود اطلاعات'!C13,EV9,ES9)</f>
        <v>0</v>
      </c>
      <c r="EZ9" s="113">
        <f>IF(Sheet3!D8='ورود اطلاعات'!C13,EW9,ET9)</f>
        <v>0</v>
      </c>
      <c r="FA9" s="113">
        <f>IF(Sheet3!D8='ورود اطلاعات'!C13,EX9,EU9)</f>
        <v>0</v>
      </c>
      <c r="FB9" s="119">
        <f t="shared" si="129"/>
        <v>0</v>
      </c>
      <c r="FC9" s="107">
        <f t="shared" si="130"/>
        <v>0</v>
      </c>
      <c r="FD9" s="107">
        <f t="shared" si="131"/>
        <v>0</v>
      </c>
      <c r="FE9" s="108">
        <f t="shared" si="132"/>
        <v>0</v>
      </c>
      <c r="FF9" s="108">
        <f t="shared" si="133"/>
        <v>0</v>
      </c>
      <c r="FG9" s="108">
        <f t="shared" si="134"/>
        <v>0</v>
      </c>
      <c r="FH9" s="109">
        <f t="shared" si="135"/>
        <v>0</v>
      </c>
      <c r="FI9" s="109">
        <f t="shared" si="136"/>
        <v>0</v>
      </c>
      <c r="FJ9" s="109">
        <f t="shared" si="137"/>
        <v>0</v>
      </c>
      <c r="FK9" s="109">
        <f t="shared" si="138"/>
        <v>0</v>
      </c>
      <c r="FL9" s="110">
        <v>3</v>
      </c>
      <c r="FM9" s="82">
        <f t="shared" si="139"/>
        <v>0</v>
      </c>
      <c r="FN9" s="82">
        <f t="shared" si="140"/>
        <v>0</v>
      </c>
      <c r="FO9" s="82">
        <f t="shared" si="141"/>
        <v>0</v>
      </c>
      <c r="FP9" s="109">
        <f t="shared" si="142"/>
        <v>0</v>
      </c>
      <c r="FQ9" s="120">
        <f t="shared" si="143"/>
        <v>0</v>
      </c>
      <c r="FR9" s="119">
        <f t="shared" si="144"/>
        <v>0</v>
      </c>
      <c r="FS9" s="107">
        <f t="shared" si="145"/>
        <v>0</v>
      </c>
      <c r="FT9" s="107">
        <f t="shared" si="146"/>
        <v>0</v>
      </c>
      <c r="FU9" s="108">
        <f t="shared" si="147"/>
        <v>0</v>
      </c>
      <c r="FV9" s="108">
        <f t="shared" si="148"/>
        <v>0</v>
      </c>
      <c r="FW9" s="108">
        <f t="shared" si="149"/>
        <v>0</v>
      </c>
      <c r="FX9" s="109">
        <f t="shared" si="150"/>
        <v>0</v>
      </c>
      <c r="FY9" s="109">
        <f t="shared" si="151"/>
        <v>0</v>
      </c>
      <c r="FZ9" s="109">
        <f t="shared" si="152"/>
        <v>0</v>
      </c>
      <c r="GA9" s="109">
        <f t="shared" si="153"/>
        <v>0</v>
      </c>
      <c r="GB9" s="110">
        <v>2</v>
      </c>
      <c r="GC9" s="82">
        <f t="shared" si="154"/>
        <v>0</v>
      </c>
      <c r="GD9" s="82">
        <f t="shared" si="155"/>
        <v>0</v>
      </c>
      <c r="GE9" s="82">
        <f t="shared" si="156"/>
        <v>0</v>
      </c>
      <c r="GF9" s="109">
        <f t="shared" si="157"/>
        <v>0</v>
      </c>
      <c r="GG9" s="112">
        <f t="shared" si="158"/>
        <v>0</v>
      </c>
      <c r="GH9" s="121">
        <f>IF(OR(Sheet3!F2='ورود اطلاعات'!D13,Sheet3!F3='ورود اطلاعات'!D13),FM9,0)</f>
        <v>0</v>
      </c>
      <c r="GI9" s="121">
        <f>IF(OR(Sheet3!F2='ورود اطلاعات'!D13,Sheet3!F3='ورود اطلاعات'!D13),FN9,0)</f>
        <v>0</v>
      </c>
      <c r="GJ9" s="122">
        <f>IF(OR(Sheet3!F2='ورود اطلاعات'!D13,Sheet3!F3='ورود اطلاعات'!D13),FO9,0)</f>
        <v>0</v>
      </c>
      <c r="GK9" s="156">
        <f>IF(Sheet3!F4='ورود اطلاعات'!D13,GC9,0)</f>
        <v>0</v>
      </c>
      <c r="GL9" s="157">
        <f>IF(Sheet3!F4='ورود اطلاعات'!D13,GD9,0)</f>
        <v>0</v>
      </c>
      <c r="GM9" s="158">
        <f>IF(Sheet3!F4='ورود اطلاعات'!D13,GE9,0)</f>
        <v>0</v>
      </c>
      <c r="GN9" s="126">
        <f>IF(OR(Sheet3!F5='ورود اطلاعات'!D13,Sheet3!F6='ورود اطلاعات'!D13,Sheet3!F7='ورود اطلاعات'!D13),EY9,0)</f>
        <v>0</v>
      </c>
      <c r="GO9" s="127">
        <f>IF(OR(Sheet3!F5='ورود اطلاعات'!D13,Sheet3!F6='ورود اطلاعات'!D13,Sheet3!F7='ورود اطلاعات'!D13),EZ9,0)</f>
        <v>0</v>
      </c>
      <c r="GP9" s="128">
        <f>IF(OR(Sheet3!F5='ورود اطلاعات'!D13,Sheet3!F6='ورود اطلاعات'!D13,Sheet3!F7='ورود اطلاعات'!D13),FA9,0)</f>
        <v>0</v>
      </c>
      <c r="GQ9" s="129">
        <f t="shared" si="159"/>
        <v>0</v>
      </c>
      <c r="GR9" s="130">
        <f t="shared" si="160"/>
        <v>0</v>
      </c>
      <c r="GS9" s="131">
        <f t="shared" si="161"/>
        <v>0</v>
      </c>
      <c r="GT9" s="113">
        <f>IF(GO13&gt;0,GQ9,EY9)</f>
        <v>0</v>
      </c>
      <c r="GU9" s="114">
        <f>IF(GO13&gt;0,GR9,EZ9)</f>
        <v>0</v>
      </c>
      <c r="GV9" s="132">
        <f>IF(GO13&gt;0,GS9,FA9)</f>
        <v>0</v>
      </c>
      <c r="GW9" s="119">
        <f t="shared" si="162"/>
        <v>0</v>
      </c>
      <c r="GX9" s="107">
        <f t="shared" si="163"/>
        <v>0</v>
      </c>
      <c r="GY9" s="107">
        <f t="shared" si="164"/>
        <v>0</v>
      </c>
      <c r="GZ9" s="108">
        <f t="shared" si="165"/>
        <v>0</v>
      </c>
      <c r="HA9" s="108">
        <f t="shared" si="166"/>
        <v>0</v>
      </c>
      <c r="HB9" s="108">
        <f t="shared" si="167"/>
        <v>0</v>
      </c>
      <c r="HC9" s="109">
        <f t="shared" si="168"/>
        <v>0</v>
      </c>
      <c r="HD9" s="109">
        <f t="shared" si="169"/>
        <v>0</v>
      </c>
      <c r="HE9" s="109">
        <f t="shared" si="170"/>
        <v>0</v>
      </c>
      <c r="HF9" s="109">
        <f t="shared" si="171"/>
        <v>0</v>
      </c>
      <c r="HG9" s="110">
        <v>3</v>
      </c>
      <c r="HH9" s="133">
        <f t="shared" si="172"/>
        <v>0</v>
      </c>
      <c r="HI9" s="133">
        <f t="shared" si="173"/>
        <v>0</v>
      </c>
      <c r="HJ9" s="133">
        <f t="shared" si="174"/>
        <v>0</v>
      </c>
      <c r="HK9" s="109">
        <f t="shared" si="175"/>
        <v>0</v>
      </c>
      <c r="HL9" s="112">
        <f t="shared" si="176"/>
        <v>0</v>
      </c>
      <c r="HM9" s="134">
        <f>IF(Sheet3!D7='ورود اطلاعات'!C13,HH9,GT9)</f>
        <v>0</v>
      </c>
      <c r="HN9" s="135">
        <f>IF(Sheet3!D7='ورود اطلاعات'!C13,HI9,GU9)</f>
        <v>0</v>
      </c>
      <c r="HO9" s="136">
        <f>IF(Sheet3!D7='ورود اطلاعات'!C13,HJ9,GV9)</f>
        <v>0</v>
      </c>
    </row>
    <row r="10" spans="1:247" ht="15" thickBot="1" x14ac:dyDescent="0.25">
      <c r="EV10" s="33"/>
      <c r="EW10" s="33"/>
      <c r="EX10" s="33"/>
      <c r="EY10" s="33"/>
      <c r="EZ10" s="33"/>
      <c r="FA10" s="33"/>
      <c r="FB10" s="33"/>
      <c r="FC10" s="33"/>
      <c r="FD10" s="33"/>
      <c r="FE10" s="33"/>
      <c r="FF10" s="33"/>
      <c r="FG10" s="33"/>
      <c r="FH10" s="33"/>
      <c r="FI10" s="33"/>
      <c r="FJ10" s="33"/>
      <c r="FK10" s="33"/>
      <c r="FL10" s="33"/>
      <c r="FM10" s="33"/>
      <c r="FN10" s="33"/>
      <c r="FO10" s="33"/>
    </row>
    <row r="11" spans="1:247" ht="15" thickBot="1" x14ac:dyDescent="0.25">
      <c r="A11" s="367" t="s">
        <v>43</v>
      </c>
      <c r="B11" s="368"/>
      <c r="C11" s="369"/>
      <c r="D11" s="367" t="s">
        <v>44</v>
      </c>
      <c r="E11" s="368"/>
      <c r="F11" s="369"/>
      <c r="P11" s="367" t="s">
        <v>55</v>
      </c>
      <c r="Q11" s="368"/>
      <c r="R11" s="369"/>
      <c r="CV11" s="159"/>
      <c r="CW11" s="160"/>
      <c r="CX11" s="160"/>
      <c r="CY11" s="160"/>
      <c r="CZ11" s="159"/>
      <c r="DW11" s="380" t="s">
        <v>56</v>
      </c>
      <c r="DX11" s="381"/>
      <c r="DY11" s="382"/>
      <c r="DZ11" s="367" t="s">
        <v>57</v>
      </c>
      <c r="EA11" s="368"/>
      <c r="EB11" s="369"/>
      <c r="EN11" s="380" t="s">
        <v>21</v>
      </c>
      <c r="EO11" s="381"/>
      <c r="EP11" s="382"/>
      <c r="ES11" s="367" t="s">
        <v>58</v>
      </c>
      <c r="ET11" s="368"/>
      <c r="EU11" s="369"/>
      <c r="EV11" s="380" t="s">
        <v>61</v>
      </c>
      <c r="EW11" s="381"/>
      <c r="EX11" s="382"/>
      <c r="EY11" s="367" t="s">
        <v>62</v>
      </c>
      <c r="EZ11" s="368"/>
      <c r="FA11" s="369"/>
      <c r="FB11" s="33"/>
      <c r="FC11" s="33"/>
      <c r="FD11" s="33"/>
      <c r="FE11" s="33"/>
      <c r="FF11" s="33"/>
      <c r="FG11" s="383"/>
      <c r="FH11" s="383"/>
      <c r="FI11" s="383"/>
      <c r="FJ11" s="33"/>
      <c r="FK11" s="33"/>
      <c r="FL11" s="161"/>
      <c r="FM11" s="380" t="s">
        <v>63</v>
      </c>
      <c r="FN11" s="381"/>
      <c r="FO11" s="382"/>
      <c r="GC11" s="380" t="s">
        <v>64</v>
      </c>
      <c r="GD11" s="381"/>
      <c r="GE11" s="382"/>
      <c r="GH11" s="370" t="s">
        <v>66</v>
      </c>
      <c r="GI11" s="371"/>
      <c r="GJ11" s="372"/>
      <c r="GK11" s="370" t="s">
        <v>67</v>
      </c>
      <c r="GL11" s="371"/>
      <c r="GM11" s="372"/>
      <c r="GN11" s="370" t="s">
        <v>68</v>
      </c>
      <c r="GO11" s="371"/>
      <c r="GP11" s="372"/>
      <c r="GQ11" s="367" t="s">
        <v>70</v>
      </c>
      <c r="GR11" s="368"/>
      <c r="GS11" s="369"/>
      <c r="GT11" s="367" t="s">
        <v>69</v>
      </c>
      <c r="GU11" s="368"/>
      <c r="GV11" s="369"/>
      <c r="HH11" s="370" t="s">
        <v>25</v>
      </c>
      <c r="HI11" s="371"/>
      <c r="HJ11" s="372"/>
      <c r="HM11" s="367" t="s">
        <v>60</v>
      </c>
      <c r="HN11" s="368"/>
      <c r="HO11" s="369"/>
    </row>
    <row r="12" spans="1:247" ht="15" thickBot="1" x14ac:dyDescent="0.25">
      <c r="CV12" s="159"/>
      <c r="CW12" s="159"/>
      <c r="CX12" s="159"/>
      <c r="CY12" s="159"/>
      <c r="CZ12" s="159"/>
    </row>
    <row r="13" spans="1:247" s="184" customFormat="1" ht="24.75" thickBot="1" x14ac:dyDescent="0.6">
      <c r="A13" s="162">
        <f t="shared" ref="A13:A21" si="177">P1</f>
        <v>0</v>
      </c>
      <c r="B13" s="163">
        <f t="shared" ref="B13:B21" si="178">Q1</f>
        <v>0</v>
      </c>
      <c r="C13" s="164">
        <f t="shared" ref="C13:C21" si="179">R1</f>
        <v>0</v>
      </c>
      <c r="D13" s="165">
        <f>IF(OR(Sheet3!D3='ورود اطلاعات'!C5,Sheet3!D8='ورود اطلاعات'!C5),0,A13)</f>
        <v>0</v>
      </c>
      <c r="E13" s="166">
        <f>IF(OR(Sheet3!D3='ورود اطلاعات'!C5,Sheet3!D8='ورود اطلاعات'!C5),0,B13)</f>
        <v>0</v>
      </c>
      <c r="F13" s="167">
        <f>IF(OR(Sheet3!D3='ورود اطلاعات'!C5,Sheet3!D8='ورود اطلاعات'!C5),0,C13)</f>
        <v>0</v>
      </c>
      <c r="G13" s="168">
        <f>D13</f>
        <v>0</v>
      </c>
      <c r="H13" s="169">
        <f>E13</f>
        <v>0</v>
      </c>
      <c r="I13" s="169">
        <f>F13</f>
        <v>0</v>
      </c>
      <c r="J13" s="170">
        <f>INT(P13/Q13)</f>
        <v>0</v>
      </c>
      <c r="K13" s="170">
        <f>INT(N13/Q13)</f>
        <v>0</v>
      </c>
      <c r="L13" s="170">
        <f>INT(I13/Q13)</f>
        <v>0</v>
      </c>
      <c r="M13" s="171">
        <f>I13-(Q13*L13)</f>
        <v>0</v>
      </c>
      <c r="N13" s="171">
        <f>(M13*12)+H13</f>
        <v>0</v>
      </c>
      <c r="O13" s="171">
        <f>N13-(Q13*K13)</f>
        <v>0</v>
      </c>
      <c r="P13" s="171">
        <f>(O13*30)+G13</f>
        <v>0</v>
      </c>
      <c r="Q13" s="172">
        <v>2</v>
      </c>
      <c r="R13" s="140">
        <f>IF(J13&lt;30,J13,J13-(U13*30))</f>
        <v>0</v>
      </c>
      <c r="S13" s="140">
        <f>IF(K13&gt;12,(K13+U13)-(V13*12),K13)</f>
        <v>0</v>
      </c>
      <c r="T13" s="140">
        <f>L13+V13</f>
        <v>0</v>
      </c>
      <c r="U13" s="171">
        <f>INT(J13/30)</f>
        <v>0</v>
      </c>
      <c r="V13" s="173">
        <f>INT((U13+K13)/12)</f>
        <v>0</v>
      </c>
      <c r="W13" s="174">
        <f>IF(Sheet3!D6='ورود اطلاعات'!C5,R13,D13)</f>
        <v>0</v>
      </c>
      <c r="X13" s="175">
        <f>IF(Sheet3!D6='ورود اطلاعات'!C5,S13,E13)</f>
        <v>0</v>
      </c>
      <c r="Y13" s="176">
        <f>IF(Sheet3!D6='ورود اطلاعات'!C5,T13,F13)</f>
        <v>0</v>
      </c>
      <c r="Z13" s="90">
        <f>SUM(W13:W21)</f>
        <v>0</v>
      </c>
      <c r="AA13" s="90">
        <f>SUM(X13:X21)</f>
        <v>0</v>
      </c>
      <c r="AB13" s="90">
        <f>SUM(Y13:Y21)</f>
        <v>0</v>
      </c>
      <c r="AC13" s="177">
        <v>1</v>
      </c>
      <c r="AD13" s="90">
        <f>INT(AJ13/AL13)</f>
        <v>0</v>
      </c>
      <c r="AE13" s="90">
        <f>INT(AH13/AL13)</f>
        <v>0</v>
      </c>
      <c r="AF13" s="90">
        <f>INT(AB13/AL13)</f>
        <v>0</v>
      </c>
      <c r="AG13" s="178">
        <f>AB13-(AL13*AF13)</f>
        <v>0</v>
      </c>
      <c r="AH13" s="178">
        <f>(AG13*12)+AA13</f>
        <v>0</v>
      </c>
      <c r="AI13" s="178">
        <f>AH13-(AL13*AE13)</f>
        <v>0</v>
      </c>
      <c r="AJ13" s="178">
        <f>(AI13*30)+Z13</f>
        <v>0</v>
      </c>
      <c r="AK13" s="178">
        <v>1</v>
      </c>
      <c r="AL13" s="178">
        <f>AK13/AC13</f>
        <v>1</v>
      </c>
      <c r="AM13" s="133">
        <f>IF(AD13&lt;30,AD13,AD13-(AP13*30))</f>
        <v>0</v>
      </c>
      <c r="AN13" s="133">
        <f>IF((AE13+AP13)&gt;11,(AE13+AP13)-(AQ13*12),(AE13+AP13))</f>
        <v>0</v>
      </c>
      <c r="AO13" s="133">
        <f>AF13+AQ13</f>
        <v>0</v>
      </c>
      <c r="AP13" s="178">
        <f>INT(AD13/30)</f>
        <v>0</v>
      </c>
      <c r="AQ13" s="179">
        <f>INT((AP13+AE13)/12)</f>
        <v>0</v>
      </c>
      <c r="AR13" s="180">
        <f>AM13</f>
        <v>0</v>
      </c>
      <c r="AS13" s="181">
        <f>IF(AN13&gt;11,AN13-12,AN13)</f>
        <v>0</v>
      </c>
      <c r="AT13" s="182">
        <f>AU13+AO13</f>
        <v>0</v>
      </c>
      <c r="AU13" s="183">
        <f>INT(AN13/12)</f>
        <v>0</v>
      </c>
      <c r="EY13" s="377" t="s">
        <v>65</v>
      </c>
      <c r="EZ13" s="378"/>
      <c r="FA13" s="379"/>
      <c r="GO13" s="185">
        <f>SUM(GN1:GP9)</f>
        <v>0</v>
      </c>
      <c r="HK13" s="373" t="s">
        <v>22</v>
      </c>
      <c r="HL13" s="374"/>
      <c r="HM13" s="186">
        <f>IJ1</f>
        <v>0</v>
      </c>
      <c r="HN13" s="140">
        <f>IK1</f>
        <v>0</v>
      </c>
      <c r="HO13" s="187">
        <f>IL1</f>
        <v>0</v>
      </c>
    </row>
    <row r="14" spans="1:247" ht="24.75" thickBot="1" x14ac:dyDescent="0.65">
      <c r="A14" s="188">
        <f t="shared" si="177"/>
        <v>0</v>
      </c>
      <c r="B14" s="189">
        <f t="shared" si="178"/>
        <v>0</v>
      </c>
      <c r="C14" s="190">
        <f t="shared" si="179"/>
        <v>0</v>
      </c>
      <c r="D14" s="191">
        <f>IF(OR(Sheet3!D3='ورود اطلاعات'!C6,Sheet3!D8='ورود اطلاعات'!C6),0,A14)</f>
        <v>0</v>
      </c>
      <c r="E14" s="192">
        <f>IF(OR(Sheet3!D3='ورود اطلاعات'!C6,Sheet3!D8='ورود اطلاعات'!C6),0,B14)</f>
        <v>0</v>
      </c>
      <c r="F14" s="193">
        <f>IF(OR(Sheet3!D3='ورود اطلاعات'!C6,Sheet3!D8='ورود اطلاعات'!C6),0,C14)</f>
        <v>0</v>
      </c>
      <c r="G14" s="119">
        <f t="shared" ref="G14:G21" si="180">D14</f>
        <v>0</v>
      </c>
      <c r="H14" s="107">
        <f t="shared" ref="H14:H21" si="181">E14</f>
        <v>0</v>
      </c>
      <c r="I14" s="107">
        <f t="shared" ref="I14:I21" si="182">F14</f>
        <v>0</v>
      </c>
      <c r="J14" s="108">
        <f t="shared" ref="J14:J21" si="183">INT(P14/Q14)</f>
        <v>0</v>
      </c>
      <c r="K14" s="108">
        <f t="shared" ref="K14:K21" si="184">INT(N14/Q14)</f>
        <v>0</v>
      </c>
      <c r="L14" s="108">
        <f t="shared" ref="L14:L21" si="185">INT(I14/Q14)</f>
        <v>0</v>
      </c>
      <c r="M14" s="109">
        <f t="shared" ref="M14:M21" si="186">I14-(Q14*L14)</f>
        <v>0</v>
      </c>
      <c r="N14" s="109">
        <f t="shared" ref="N14:N21" si="187">(M14*12)+H14</f>
        <v>0</v>
      </c>
      <c r="O14" s="109">
        <f t="shared" ref="O14:O21" si="188">N14-(Q14*K14)</f>
        <v>0</v>
      </c>
      <c r="P14" s="109">
        <f t="shared" ref="P14:P21" si="189">(O14*30)+G14</f>
        <v>0</v>
      </c>
      <c r="Q14" s="110">
        <v>2</v>
      </c>
      <c r="R14" s="133">
        <f t="shared" ref="R14:R21" si="190">IF(J14&lt;30,J14,J14-(U14*30))</f>
        <v>0</v>
      </c>
      <c r="S14" s="133">
        <f t="shared" ref="S14:S21" si="191">IF(K14&gt;12,(K14+U14)-(V14*12),K14)</f>
        <v>0</v>
      </c>
      <c r="T14" s="133">
        <f t="shared" ref="T14:T21" si="192">L14+V14</f>
        <v>0</v>
      </c>
      <c r="U14" s="109">
        <f t="shared" ref="U14:U21" si="193">INT(J14/30)</f>
        <v>0</v>
      </c>
      <c r="V14" s="112">
        <f t="shared" ref="V14:V21" si="194">INT((U14+K14)/12)</f>
        <v>0</v>
      </c>
      <c r="W14" s="134">
        <f>IF(Sheet3!D6='ورود اطلاعات'!C6,R14,D14)</f>
        <v>0</v>
      </c>
      <c r="X14" s="135">
        <f>IF(Sheet3!D6='ورود اطلاعات'!C6,S14,E14)</f>
        <v>0</v>
      </c>
      <c r="Y14" s="136">
        <f>IF(Sheet3!D6='ورود اطلاعات'!C6,T14,F14)</f>
        <v>0</v>
      </c>
    </row>
    <row r="15" spans="1:247" s="184" customFormat="1" ht="21.75" thickBot="1" x14ac:dyDescent="0.6">
      <c r="A15" s="194">
        <f t="shared" si="177"/>
        <v>0</v>
      </c>
      <c r="B15" s="195">
        <f t="shared" si="178"/>
        <v>0</v>
      </c>
      <c r="C15" s="196">
        <f t="shared" si="179"/>
        <v>0</v>
      </c>
      <c r="D15" s="165">
        <f>IF(OR(Sheet3!D3='ورود اطلاعات'!C7,Sheet3!D8='ورود اطلاعات'!C7),0,A15)</f>
        <v>0</v>
      </c>
      <c r="E15" s="166">
        <f>IF(OR(Sheet3!D3='ورود اطلاعات'!C7,Sheet3!D8='ورود اطلاعات'!C7),0,B15)</f>
        <v>0</v>
      </c>
      <c r="F15" s="167">
        <f>IF(OR(Sheet3!D3='ورود اطلاعات'!C7,Sheet3!D8='ورود اطلاعات'!C7),0,C15)</f>
        <v>0</v>
      </c>
      <c r="G15" s="168">
        <f t="shared" si="180"/>
        <v>0</v>
      </c>
      <c r="H15" s="169">
        <f t="shared" si="181"/>
        <v>0</v>
      </c>
      <c r="I15" s="169">
        <f t="shared" si="182"/>
        <v>0</v>
      </c>
      <c r="J15" s="170">
        <f t="shared" si="183"/>
        <v>0</v>
      </c>
      <c r="K15" s="170">
        <f t="shared" si="184"/>
        <v>0</v>
      </c>
      <c r="L15" s="170">
        <f t="shared" si="185"/>
        <v>0</v>
      </c>
      <c r="M15" s="171">
        <f t="shared" si="186"/>
        <v>0</v>
      </c>
      <c r="N15" s="171">
        <f t="shared" si="187"/>
        <v>0</v>
      </c>
      <c r="O15" s="171">
        <f t="shared" si="188"/>
        <v>0</v>
      </c>
      <c r="P15" s="171">
        <f t="shared" si="189"/>
        <v>0</v>
      </c>
      <c r="Q15" s="172">
        <v>2</v>
      </c>
      <c r="R15" s="140">
        <f t="shared" si="190"/>
        <v>0</v>
      </c>
      <c r="S15" s="140">
        <f t="shared" si="191"/>
        <v>0</v>
      </c>
      <c r="T15" s="140">
        <f t="shared" si="192"/>
        <v>0</v>
      </c>
      <c r="U15" s="171">
        <f t="shared" si="193"/>
        <v>0</v>
      </c>
      <c r="V15" s="173">
        <f t="shared" si="194"/>
        <v>0</v>
      </c>
      <c r="W15" s="174">
        <f>IF(Sheet3!D6='ورود اطلاعات'!C7,R15,D15)</f>
        <v>0</v>
      </c>
      <c r="X15" s="175">
        <f>IF(Sheet3!D6='ورود اطلاعات'!C7,S15,E15)</f>
        <v>0</v>
      </c>
      <c r="Y15" s="176">
        <f>IF(Sheet3!D6='ورود اطلاعات'!C7,T15,F15)</f>
        <v>0</v>
      </c>
    </row>
    <row r="16" spans="1:247" ht="24.75" thickBot="1" x14ac:dyDescent="0.65">
      <c r="A16" s="188">
        <f t="shared" si="177"/>
        <v>0</v>
      </c>
      <c r="B16" s="189">
        <f t="shared" si="178"/>
        <v>0</v>
      </c>
      <c r="C16" s="190">
        <f t="shared" si="179"/>
        <v>0</v>
      </c>
      <c r="D16" s="191">
        <f>IF(OR(Sheet3!D3='ورود اطلاعات'!C8,Sheet3!D8='ورود اطلاعات'!C8),0,A16)</f>
        <v>0</v>
      </c>
      <c r="E16" s="192">
        <f>IF(OR(Sheet3!D3='ورود اطلاعات'!C8,Sheet3!D8='ورود اطلاعات'!C8),0,B16)</f>
        <v>0</v>
      </c>
      <c r="F16" s="193">
        <f>IF(OR(Sheet3!D3='ورود اطلاعات'!C8,Sheet3!D8='ورود اطلاعات'!C8),0,C16)</f>
        <v>0</v>
      </c>
      <c r="G16" s="119">
        <f t="shared" si="180"/>
        <v>0</v>
      </c>
      <c r="H16" s="107">
        <f t="shared" si="181"/>
        <v>0</v>
      </c>
      <c r="I16" s="107">
        <f t="shared" si="182"/>
        <v>0</v>
      </c>
      <c r="J16" s="108">
        <f t="shared" si="183"/>
        <v>0</v>
      </c>
      <c r="K16" s="108">
        <f t="shared" si="184"/>
        <v>0</v>
      </c>
      <c r="L16" s="108">
        <f t="shared" si="185"/>
        <v>0</v>
      </c>
      <c r="M16" s="109">
        <f t="shared" si="186"/>
        <v>0</v>
      </c>
      <c r="N16" s="109">
        <f t="shared" si="187"/>
        <v>0</v>
      </c>
      <c r="O16" s="109">
        <f t="shared" si="188"/>
        <v>0</v>
      </c>
      <c r="P16" s="109">
        <f t="shared" si="189"/>
        <v>0</v>
      </c>
      <c r="Q16" s="110">
        <v>2</v>
      </c>
      <c r="R16" s="133">
        <f t="shared" si="190"/>
        <v>0</v>
      </c>
      <c r="S16" s="133">
        <f t="shared" si="191"/>
        <v>0</v>
      </c>
      <c r="T16" s="133">
        <f t="shared" si="192"/>
        <v>0</v>
      </c>
      <c r="U16" s="109">
        <f t="shared" si="193"/>
        <v>0</v>
      </c>
      <c r="V16" s="112">
        <f t="shared" si="194"/>
        <v>0</v>
      </c>
      <c r="W16" s="134">
        <f>IF(Sheet3!D6='ورود اطلاعات'!C8,R16,D16)</f>
        <v>0</v>
      </c>
      <c r="X16" s="135">
        <f>IF(Sheet3!D6='ورود اطلاعات'!C8,S16,E16)</f>
        <v>0</v>
      </c>
      <c r="Y16" s="136">
        <f>IF(Sheet3!D6='ورود اطلاعات'!C8,T16,F16)</f>
        <v>0</v>
      </c>
      <c r="AA16" s="373" t="s">
        <v>24</v>
      </c>
      <c r="AB16" s="374"/>
      <c r="AC16" s="186">
        <f>AR13</f>
        <v>0</v>
      </c>
      <c r="AD16" s="140">
        <f>AS13</f>
        <v>0</v>
      </c>
      <c r="AE16" s="187">
        <f>AT13</f>
        <v>0</v>
      </c>
    </row>
    <row r="17" spans="1:44" ht="24.75" thickBot="1" x14ac:dyDescent="0.65">
      <c r="A17" s="188">
        <f t="shared" si="177"/>
        <v>0</v>
      </c>
      <c r="B17" s="189">
        <f t="shared" si="178"/>
        <v>0</v>
      </c>
      <c r="C17" s="190">
        <f t="shared" si="179"/>
        <v>0</v>
      </c>
      <c r="D17" s="191">
        <f>IF(OR(Sheet3!D3='ورود اطلاعات'!C9,Sheet3!D8='ورود اطلاعات'!C9),0,A17)</f>
        <v>0</v>
      </c>
      <c r="E17" s="192">
        <f>IF(OR(Sheet3!D3='ورود اطلاعات'!C9,Sheet3!D8='ورود اطلاعات'!C9),0,B17)</f>
        <v>0</v>
      </c>
      <c r="F17" s="193">
        <f>IF(OR(Sheet3!D3='ورود اطلاعات'!C9,Sheet3!D8='ورود اطلاعات'!C9),0,C17)</f>
        <v>0</v>
      </c>
      <c r="G17" s="119">
        <f t="shared" si="180"/>
        <v>0</v>
      </c>
      <c r="H17" s="107">
        <f t="shared" si="181"/>
        <v>0</v>
      </c>
      <c r="I17" s="107">
        <f t="shared" si="182"/>
        <v>0</v>
      </c>
      <c r="J17" s="108">
        <f t="shared" si="183"/>
        <v>0</v>
      </c>
      <c r="K17" s="108">
        <f t="shared" si="184"/>
        <v>0</v>
      </c>
      <c r="L17" s="108">
        <f t="shared" si="185"/>
        <v>0</v>
      </c>
      <c r="M17" s="109">
        <f t="shared" si="186"/>
        <v>0</v>
      </c>
      <c r="N17" s="109">
        <f t="shared" si="187"/>
        <v>0</v>
      </c>
      <c r="O17" s="109">
        <f t="shared" si="188"/>
        <v>0</v>
      </c>
      <c r="P17" s="109">
        <f t="shared" si="189"/>
        <v>0</v>
      </c>
      <c r="Q17" s="110">
        <v>2</v>
      </c>
      <c r="R17" s="133">
        <f t="shared" si="190"/>
        <v>0</v>
      </c>
      <c r="S17" s="133">
        <f t="shared" si="191"/>
        <v>0</v>
      </c>
      <c r="T17" s="133">
        <f t="shared" si="192"/>
        <v>0</v>
      </c>
      <c r="U17" s="109">
        <f t="shared" si="193"/>
        <v>0</v>
      </c>
      <c r="V17" s="112">
        <f t="shared" si="194"/>
        <v>0</v>
      </c>
      <c r="W17" s="134">
        <f>IF(Sheet3!D6='ورود اطلاعات'!C9,R17,D17)</f>
        <v>0</v>
      </c>
      <c r="X17" s="135">
        <f>IF(Sheet3!D6='ورود اطلاعات'!C9,S17,E17)</f>
        <v>0</v>
      </c>
      <c r="Y17" s="136">
        <f>IF(Sheet3!D6='ورود اطلاعات'!C9,T17,F17)</f>
        <v>0</v>
      </c>
    </row>
    <row r="18" spans="1:44" ht="24.75" thickBot="1" x14ac:dyDescent="0.65">
      <c r="A18" s="188">
        <f t="shared" si="177"/>
        <v>0</v>
      </c>
      <c r="B18" s="189">
        <f t="shared" si="178"/>
        <v>0</v>
      </c>
      <c r="C18" s="190">
        <f t="shared" si="179"/>
        <v>0</v>
      </c>
      <c r="D18" s="191">
        <f>IF(OR(Sheet3!D3='ورود اطلاعات'!C10,Sheet3!D8='ورود اطلاعات'!C10),0,A18)</f>
        <v>0</v>
      </c>
      <c r="E18" s="192">
        <f>IF(OR(Sheet3!D3='ورود اطلاعات'!C10,Sheet3!D8='ورود اطلاعات'!C10),0,B18)</f>
        <v>0</v>
      </c>
      <c r="F18" s="193">
        <f>IF(OR(Sheet3!D3='ورود اطلاعات'!C10,Sheet3!D8='ورود اطلاعات'!C10),0,C18)</f>
        <v>0</v>
      </c>
      <c r="G18" s="119">
        <f t="shared" si="180"/>
        <v>0</v>
      </c>
      <c r="H18" s="107">
        <f t="shared" si="181"/>
        <v>0</v>
      </c>
      <c r="I18" s="107">
        <f t="shared" si="182"/>
        <v>0</v>
      </c>
      <c r="J18" s="108">
        <f t="shared" si="183"/>
        <v>0</v>
      </c>
      <c r="K18" s="108">
        <f t="shared" si="184"/>
        <v>0</v>
      </c>
      <c r="L18" s="108">
        <f t="shared" si="185"/>
        <v>0</v>
      </c>
      <c r="M18" s="109">
        <f t="shared" si="186"/>
        <v>0</v>
      </c>
      <c r="N18" s="109">
        <f t="shared" si="187"/>
        <v>0</v>
      </c>
      <c r="O18" s="109">
        <f t="shared" si="188"/>
        <v>0</v>
      </c>
      <c r="P18" s="109">
        <f t="shared" si="189"/>
        <v>0</v>
      </c>
      <c r="Q18" s="110">
        <v>2</v>
      </c>
      <c r="R18" s="133">
        <f t="shared" si="190"/>
        <v>0</v>
      </c>
      <c r="S18" s="133">
        <f t="shared" si="191"/>
        <v>0</v>
      </c>
      <c r="T18" s="133">
        <f t="shared" si="192"/>
        <v>0</v>
      </c>
      <c r="U18" s="109">
        <f t="shared" si="193"/>
        <v>0</v>
      </c>
      <c r="V18" s="112">
        <f t="shared" si="194"/>
        <v>0</v>
      </c>
      <c r="W18" s="134">
        <f>IF(Sheet3!D6='ورود اطلاعات'!C10,R18,D18)</f>
        <v>0</v>
      </c>
      <c r="X18" s="135">
        <f>IF(Sheet3!D6='ورود اطلاعات'!C10,S18,E18)</f>
        <v>0</v>
      </c>
      <c r="Y18" s="136">
        <f>IF(Sheet3!D6='ورود اطلاعات'!C10,T18,F18)</f>
        <v>0</v>
      </c>
    </row>
    <row r="19" spans="1:44" ht="24.75" thickBot="1" x14ac:dyDescent="0.65">
      <c r="A19" s="188">
        <f t="shared" si="177"/>
        <v>0</v>
      </c>
      <c r="B19" s="189">
        <f t="shared" si="178"/>
        <v>0</v>
      </c>
      <c r="C19" s="190">
        <f t="shared" si="179"/>
        <v>0</v>
      </c>
      <c r="D19" s="191">
        <f>IF(OR(Sheet3!D3='ورود اطلاعات'!C11,Sheet3!D8='ورود اطلاعات'!C11),0,A19)</f>
        <v>0</v>
      </c>
      <c r="E19" s="192">
        <f>IF(OR(Sheet3!D3='ورود اطلاعات'!C11,Sheet3!D8='ورود اطلاعات'!C11),0,B19)</f>
        <v>0</v>
      </c>
      <c r="F19" s="193">
        <f>IF(OR(Sheet3!D3='ورود اطلاعات'!C11,Sheet3!D8='ورود اطلاعات'!C11),0,C19)</f>
        <v>0</v>
      </c>
      <c r="G19" s="119">
        <f t="shared" si="180"/>
        <v>0</v>
      </c>
      <c r="H19" s="107">
        <f t="shared" si="181"/>
        <v>0</v>
      </c>
      <c r="I19" s="107">
        <f t="shared" si="182"/>
        <v>0</v>
      </c>
      <c r="J19" s="108">
        <f t="shared" si="183"/>
        <v>0</v>
      </c>
      <c r="K19" s="108">
        <f t="shared" si="184"/>
        <v>0</v>
      </c>
      <c r="L19" s="108">
        <f t="shared" si="185"/>
        <v>0</v>
      </c>
      <c r="M19" s="109">
        <f t="shared" si="186"/>
        <v>0</v>
      </c>
      <c r="N19" s="109">
        <f t="shared" si="187"/>
        <v>0</v>
      </c>
      <c r="O19" s="109">
        <f t="shared" si="188"/>
        <v>0</v>
      </c>
      <c r="P19" s="109">
        <f t="shared" si="189"/>
        <v>0</v>
      </c>
      <c r="Q19" s="110">
        <v>2</v>
      </c>
      <c r="R19" s="133">
        <f t="shared" si="190"/>
        <v>0</v>
      </c>
      <c r="S19" s="133">
        <f t="shared" si="191"/>
        <v>0</v>
      </c>
      <c r="T19" s="133">
        <f t="shared" si="192"/>
        <v>0</v>
      </c>
      <c r="U19" s="109">
        <f t="shared" si="193"/>
        <v>0</v>
      </c>
      <c r="V19" s="112">
        <f t="shared" si="194"/>
        <v>0</v>
      </c>
      <c r="W19" s="134">
        <f>IF(Sheet3!D6='ورود اطلاعات'!C11,R19,D19)</f>
        <v>0</v>
      </c>
      <c r="X19" s="135">
        <f>IF(Sheet3!D6='ورود اطلاعات'!C11,S19,E19)</f>
        <v>0</v>
      </c>
      <c r="Y19" s="136">
        <f>IF(Sheet3!D6='ورود اطلاعات'!C11,T19,F19)</f>
        <v>0</v>
      </c>
    </row>
    <row r="20" spans="1:44" ht="24.75" thickBot="1" x14ac:dyDescent="0.65">
      <c r="A20" s="188">
        <f t="shared" si="177"/>
        <v>0</v>
      </c>
      <c r="B20" s="189">
        <f t="shared" si="178"/>
        <v>0</v>
      </c>
      <c r="C20" s="190">
        <f t="shared" si="179"/>
        <v>0</v>
      </c>
      <c r="D20" s="191">
        <f>IF(OR(Sheet3!D3='ورود اطلاعات'!C12,Sheet3!D8='ورود اطلاعات'!C12),0,A20)</f>
        <v>0</v>
      </c>
      <c r="E20" s="192">
        <f>IF(OR(Sheet3!D3='ورود اطلاعات'!C12,Sheet3!D8='ورود اطلاعات'!C12),0,B20)</f>
        <v>0</v>
      </c>
      <c r="F20" s="193">
        <f>IF(OR(Sheet3!D3='ورود اطلاعات'!C12,Sheet3!D15='ورود اطلاعات'!C12),0,C20)</f>
        <v>0</v>
      </c>
      <c r="G20" s="119">
        <f t="shared" si="180"/>
        <v>0</v>
      </c>
      <c r="H20" s="107">
        <f t="shared" si="181"/>
        <v>0</v>
      </c>
      <c r="I20" s="107">
        <f t="shared" si="182"/>
        <v>0</v>
      </c>
      <c r="J20" s="108">
        <f t="shared" si="183"/>
        <v>0</v>
      </c>
      <c r="K20" s="108">
        <f t="shared" si="184"/>
        <v>0</v>
      </c>
      <c r="L20" s="108">
        <f t="shared" si="185"/>
        <v>0</v>
      </c>
      <c r="M20" s="109">
        <f t="shared" si="186"/>
        <v>0</v>
      </c>
      <c r="N20" s="109">
        <f t="shared" si="187"/>
        <v>0</v>
      </c>
      <c r="O20" s="109">
        <f t="shared" si="188"/>
        <v>0</v>
      </c>
      <c r="P20" s="109">
        <f t="shared" si="189"/>
        <v>0</v>
      </c>
      <c r="Q20" s="110">
        <v>2</v>
      </c>
      <c r="R20" s="133">
        <f t="shared" si="190"/>
        <v>0</v>
      </c>
      <c r="S20" s="133">
        <f t="shared" si="191"/>
        <v>0</v>
      </c>
      <c r="T20" s="133">
        <f t="shared" si="192"/>
        <v>0</v>
      </c>
      <c r="U20" s="109">
        <f t="shared" si="193"/>
        <v>0</v>
      </c>
      <c r="V20" s="112">
        <f t="shared" si="194"/>
        <v>0</v>
      </c>
      <c r="W20" s="134">
        <f>IF(Sheet3!D6='ورود اطلاعات'!C12,R20,D20)</f>
        <v>0</v>
      </c>
      <c r="X20" s="135">
        <f>IF(Sheet3!D6='ورود اطلاعات'!C12,S20,E20)</f>
        <v>0</v>
      </c>
      <c r="Y20" s="136">
        <f>IF(Sheet3!D6='ورود اطلاعات'!C12,T20,F20)</f>
        <v>0</v>
      </c>
    </row>
    <row r="21" spans="1:44" ht="24.75" thickBot="1" x14ac:dyDescent="0.65">
      <c r="A21" s="197">
        <f t="shared" si="177"/>
        <v>0</v>
      </c>
      <c r="B21" s="198">
        <f t="shared" si="178"/>
        <v>0</v>
      </c>
      <c r="C21" s="199">
        <f t="shared" si="179"/>
        <v>0</v>
      </c>
      <c r="D21" s="191">
        <f>IF(OR(Sheet3!D3='ورود اطلاعات'!C13,Sheet3!D8='ورود اطلاعات'!C13),0,A21)</f>
        <v>0</v>
      </c>
      <c r="E21" s="192">
        <f>IF(OR(Sheet3!D3='ورود اطلاعات'!C13,Sheet3!D8='ورود اطلاعات'!C13),0,B21)</f>
        <v>0</v>
      </c>
      <c r="F21" s="193">
        <f>IF(OR(Sheet3!D3='ورود اطلاعات'!C13,Sheet3!D8='ورود اطلاعات'!C13),0,C21)</f>
        <v>0</v>
      </c>
      <c r="G21" s="119">
        <f t="shared" si="180"/>
        <v>0</v>
      </c>
      <c r="H21" s="107">
        <f t="shared" si="181"/>
        <v>0</v>
      </c>
      <c r="I21" s="107">
        <f t="shared" si="182"/>
        <v>0</v>
      </c>
      <c r="J21" s="108">
        <f t="shared" si="183"/>
        <v>0</v>
      </c>
      <c r="K21" s="108">
        <f t="shared" si="184"/>
        <v>0</v>
      </c>
      <c r="L21" s="108">
        <f t="shared" si="185"/>
        <v>0</v>
      </c>
      <c r="M21" s="109">
        <f t="shared" si="186"/>
        <v>0</v>
      </c>
      <c r="N21" s="109">
        <f t="shared" si="187"/>
        <v>0</v>
      </c>
      <c r="O21" s="109">
        <f t="shared" si="188"/>
        <v>0</v>
      </c>
      <c r="P21" s="109">
        <f t="shared" si="189"/>
        <v>0</v>
      </c>
      <c r="Q21" s="110">
        <v>2</v>
      </c>
      <c r="R21" s="133">
        <f t="shared" si="190"/>
        <v>0</v>
      </c>
      <c r="S21" s="133">
        <f t="shared" si="191"/>
        <v>0</v>
      </c>
      <c r="T21" s="133">
        <f t="shared" si="192"/>
        <v>0</v>
      </c>
      <c r="U21" s="109">
        <f t="shared" si="193"/>
        <v>0</v>
      </c>
      <c r="V21" s="112">
        <f t="shared" si="194"/>
        <v>0</v>
      </c>
      <c r="W21" s="134">
        <f>IF(Sheet3!D6='ورود اطلاعات'!C13,R21,D21)</f>
        <v>0</v>
      </c>
      <c r="X21" s="135">
        <f>IF(Sheet3!D6='ورود اطلاعات'!C13,S21,E21)</f>
        <v>0</v>
      </c>
      <c r="Y21" s="136">
        <f>IF(Sheet3!D6='ورود اطلاعات'!C13,T21,F21)</f>
        <v>0</v>
      </c>
    </row>
    <row r="22" spans="1:44" ht="15" thickBot="1" x14ac:dyDescent="0.25"/>
    <row r="23" spans="1:44" ht="15" thickBot="1" x14ac:dyDescent="0.25">
      <c r="A23" s="367" t="s">
        <v>55</v>
      </c>
      <c r="B23" s="368"/>
      <c r="C23" s="369"/>
      <c r="D23" s="367" t="s">
        <v>71</v>
      </c>
      <c r="E23" s="368"/>
      <c r="F23" s="369"/>
      <c r="R23" s="370" t="s">
        <v>21</v>
      </c>
      <c r="S23" s="371"/>
      <c r="T23" s="372"/>
      <c r="W23" s="367" t="s">
        <v>58</v>
      </c>
      <c r="X23" s="368"/>
      <c r="Y23" s="369"/>
    </row>
    <row r="24" spans="1:44" ht="15" thickBot="1" x14ac:dyDescent="0.25"/>
    <row r="25" spans="1:44" ht="24.75" thickBot="1" x14ac:dyDescent="0.65">
      <c r="A25" s="200">
        <f t="shared" ref="A25:C33" si="195">A13</f>
        <v>0</v>
      </c>
      <c r="B25" s="201">
        <f t="shared" si="195"/>
        <v>0</v>
      </c>
      <c r="C25" s="202">
        <f t="shared" si="195"/>
        <v>0</v>
      </c>
      <c r="D25" s="119">
        <f>A25</f>
        <v>0</v>
      </c>
      <c r="E25" s="107">
        <f>B25</f>
        <v>0</v>
      </c>
      <c r="F25" s="107">
        <f>C25</f>
        <v>0</v>
      </c>
      <c r="G25" s="108">
        <f>INT(M25/N25)</f>
        <v>0</v>
      </c>
      <c r="H25" s="108">
        <f>INT(K25/N25)</f>
        <v>0</v>
      </c>
      <c r="I25" s="108">
        <f>INT(F25/N25)</f>
        <v>0</v>
      </c>
      <c r="J25" s="109">
        <f>F25-(N25*I25)</f>
        <v>0</v>
      </c>
      <c r="K25" s="109">
        <f>(J25*12)+E25</f>
        <v>0</v>
      </c>
      <c r="L25" s="109">
        <f>K25-(N25*H25)</f>
        <v>0</v>
      </c>
      <c r="M25" s="109">
        <f>(L25*30)+D25</f>
        <v>0</v>
      </c>
      <c r="N25" s="110">
        <v>2</v>
      </c>
      <c r="O25" s="133">
        <f>IF(G25&lt;30,G25,G25-(R25*30))</f>
        <v>0</v>
      </c>
      <c r="P25" s="133">
        <f>IF(H25&gt;11,(H25+R25)-(S25*12),H25)</f>
        <v>0</v>
      </c>
      <c r="Q25" s="133">
        <f>I25+S25</f>
        <v>0</v>
      </c>
      <c r="R25" s="109">
        <f>INT(G25/30)</f>
        <v>0</v>
      </c>
      <c r="S25" s="112">
        <f>INT((R25+H25)/12)</f>
        <v>0</v>
      </c>
      <c r="T25" s="174">
        <f>IF(Sheet3!D6='ورود اطلاعات'!C5,O25,A25)</f>
        <v>0</v>
      </c>
      <c r="U25" s="175">
        <f>IF(Sheet3!D6='ورود اطلاعات'!C5,P25,B25)</f>
        <v>0</v>
      </c>
      <c r="V25" s="176">
        <f>IF(Sheet3!D6='ورود اطلاعات'!C5,Q25,C25)</f>
        <v>0</v>
      </c>
      <c r="W25" s="90">
        <f>SUM(T25:T33)</f>
        <v>0</v>
      </c>
      <c r="X25" s="90">
        <f>SUM(U25:U33)</f>
        <v>0</v>
      </c>
      <c r="Y25" s="90">
        <f>SUM(V25:V33)</f>
        <v>0</v>
      </c>
      <c r="Z25" s="177">
        <v>1</v>
      </c>
      <c r="AA25" s="90">
        <f>INT(AG25/AI25)</f>
        <v>0</v>
      </c>
      <c r="AB25" s="90">
        <f>INT(AE25/AI25)</f>
        <v>0</v>
      </c>
      <c r="AC25" s="90">
        <f>INT(Y25/AI25)</f>
        <v>0</v>
      </c>
      <c r="AD25" s="178">
        <f>Y25-(AI25*AC25)</f>
        <v>0</v>
      </c>
      <c r="AE25" s="178">
        <f>(AD25*12)+X25</f>
        <v>0</v>
      </c>
      <c r="AF25" s="178">
        <f>AE25-(AI25*AB25)</f>
        <v>0</v>
      </c>
      <c r="AG25" s="178">
        <f>(AF25*30)+W25</f>
        <v>0</v>
      </c>
      <c r="AH25" s="178">
        <v>1</v>
      </c>
      <c r="AI25" s="178">
        <f>AH25/Z25</f>
        <v>1</v>
      </c>
      <c r="AJ25" s="133">
        <f>IF(AA25&lt;30,AA25,AA25-(AM25*30))</f>
        <v>0</v>
      </c>
      <c r="AK25" s="133">
        <f>IF((AB25+AM25)&gt;11,(AB25+AM25)-(AN25*12),(AB25+AM25))</f>
        <v>0</v>
      </c>
      <c r="AL25" s="133">
        <f>AC25+AN25</f>
        <v>0</v>
      </c>
      <c r="AM25" s="178">
        <f>INT(AA25/30)</f>
        <v>0</v>
      </c>
      <c r="AN25" s="179">
        <f>INT((AM25+AB25)/12)</f>
        <v>0</v>
      </c>
      <c r="AO25" s="180">
        <f>AJ25</f>
        <v>0</v>
      </c>
      <c r="AP25" s="181">
        <f>IF(AK25&gt;11,AK25-12,AK25)</f>
        <v>0</v>
      </c>
      <c r="AQ25" s="182">
        <f>AR25+AL25</f>
        <v>0</v>
      </c>
      <c r="AR25" s="183">
        <f>INT(AK25/12)</f>
        <v>0</v>
      </c>
    </row>
    <row r="26" spans="1:44" ht="24.75" thickBot="1" x14ac:dyDescent="0.65">
      <c r="A26" s="188">
        <f t="shared" si="195"/>
        <v>0</v>
      </c>
      <c r="B26" s="189">
        <f t="shared" si="195"/>
        <v>0</v>
      </c>
      <c r="C26" s="203">
        <f t="shared" si="195"/>
        <v>0</v>
      </c>
      <c r="D26" s="119">
        <f t="shared" ref="D26:D33" si="196">A26</f>
        <v>0</v>
      </c>
      <c r="E26" s="107">
        <f t="shared" ref="E26:E33" si="197">B26</f>
        <v>0</v>
      </c>
      <c r="F26" s="107">
        <f t="shared" ref="F26:F33" si="198">C26</f>
        <v>0</v>
      </c>
      <c r="G26" s="108">
        <f t="shared" ref="G26:G33" si="199">INT(M26/N26)</f>
        <v>0</v>
      </c>
      <c r="H26" s="108">
        <f t="shared" ref="H26:H33" si="200">INT(K26/N26)</f>
        <v>0</v>
      </c>
      <c r="I26" s="108">
        <f t="shared" ref="I26:I33" si="201">INT(F26/N26)</f>
        <v>0</v>
      </c>
      <c r="J26" s="109">
        <f t="shared" ref="J26:J33" si="202">F26-(N26*I26)</f>
        <v>0</v>
      </c>
      <c r="K26" s="109">
        <f t="shared" ref="K26:K33" si="203">(J26*12)+E26</f>
        <v>0</v>
      </c>
      <c r="L26" s="109">
        <f t="shared" ref="L26:L33" si="204">K26-(N26*H26)</f>
        <v>0</v>
      </c>
      <c r="M26" s="109">
        <f t="shared" ref="M26:M33" si="205">(L26*30)+D26</f>
        <v>0</v>
      </c>
      <c r="N26" s="110">
        <v>2</v>
      </c>
      <c r="O26" s="133">
        <f t="shared" ref="O26:O33" si="206">IF(G26&lt;30,G26,G26-(R26*30))</f>
        <v>0</v>
      </c>
      <c r="P26" s="133">
        <f t="shared" ref="P26:P33" si="207">IF(H26&gt;11,(H26+R26)-(S26*12),H26)</f>
        <v>0</v>
      </c>
      <c r="Q26" s="133">
        <f t="shared" ref="Q26:Q33" si="208">I26+S26</f>
        <v>0</v>
      </c>
      <c r="R26" s="109">
        <f t="shared" ref="R26:R33" si="209">INT(G26/30)</f>
        <v>0</v>
      </c>
      <c r="S26" s="112">
        <f t="shared" ref="S26:S33" si="210">INT((R26+H26)/12)</f>
        <v>0</v>
      </c>
      <c r="T26" s="174">
        <f>IF(Sheet3!D6='ورود اطلاعات'!C6,O26,A26)</f>
        <v>0</v>
      </c>
      <c r="U26" s="175">
        <f>IF(Sheet3!D6='ورود اطلاعات'!C6,P26,B26)</f>
        <v>0</v>
      </c>
      <c r="V26" s="176">
        <f>IF(Sheet3!D6='ورود اطلاعات'!C6,Q26,C26)</f>
        <v>0</v>
      </c>
    </row>
    <row r="27" spans="1:44" ht="24.75" thickBot="1" x14ac:dyDescent="0.65">
      <c r="A27" s="188">
        <f t="shared" si="195"/>
        <v>0</v>
      </c>
      <c r="B27" s="189">
        <f t="shared" si="195"/>
        <v>0</v>
      </c>
      <c r="C27" s="203">
        <f t="shared" si="195"/>
        <v>0</v>
      </c>
      <c r="D27" s="119">
        <f t="shared" si="196"/>
        <v>0</v>
      </c>
      <c r="E27" s="107">
        <f t="shared" si="197"/>
        <v>0</v>
      </c>
      <c r="F27" s="107">
        <f t="shared" si="198"/>
        <v>0</v>
      </c>
      <c r="G27" s="108">
        <f t="shared" si="199"/>
        <v>0</v>
      </c>
      <c r="H27" s="108">
        <f t="shared" si="200"/>
        <v>0</v>
      </c>
      <c r="I27" s="108">
        <f t="shared" si="201"/>
        <v>0</v>
      </c>
      <c r="J27" s="109">
        <f t="shared" si="202"/>
        <v>0</v>
      </c>
      <c r="K27" s="109">
        <f t="shared" si="203"/>
        <v>0</v>
      </c>
      <c r="L27" s="109">
        <f t="shared" si="204"/>
        <v>0</v>
      </c>
      <c r="M27" s="109">
        <f t="shared" si="205"/>
        <v>0</v>
      </c>
      <c r="N27" s="110">
        <v>2</v>
      </c>
      <c r="O27" s="133">
        <f t="shared" si="206"/>
        <v>0</v>
      </c>
      <c r="P27" s="133">
        <f t="shared" si="207"/>
        <v>0</v>
      </c>
      <c r="Q27" s="133">
        <f t="shared" si="208"/>
        <v>0</v>
      </c>
      <c r="R27" s="109">
        <f t="shared" si="209"/>
        <v>0</v>
      </c>
      <c r="S27" s="112">
        <f t="shared" si="210"/>
        <v>0</v>
      </c>
      <c r="T27" s="174">
        <f>IF(Sheet3!D6='ورود اطلاعات'!C7,O27,A27)</f>
        <v>0</v>
      </c>
      <c r="U27" s="175">
        <f>IF(Sheet3!D6='ورود اطلاعات'!C7,P27,B27)</f>
        <v>0</v>
      </c>
      <c r="V27" s="176">
        <f>IF(Sheet3!D6='ورود اطلاعات'!C7,Q27,C27)</f>
        <v>0</v>
      </c>
      <c r="AE27" s="384" t="s">
        <v>23</v>
      </c>
      <c r="AF27" s="385"/>
      <c r="AG27" s="204">
        <f>((AB28*365)+(AA28*12)+Z28)/365</f>
        <v>0</v>
      </c>
    </row>
    <row r="28" spans="1:44" ht="24.75" thickBot="1" x14ac:dyDescent="0.65">
      <c r="A28" s="188">
        <f t="shared" si="195"/>
        <v>0</v>
      </c>
      <c r="B28" s="189">
        <f t="shared" si="195"/>
        <v>0</v>
      </c>
      <c r="C28" s="203">
        <f t="shared" si="195"/>
        <v>0</v>
      </c>
      <c r="D28" s="119">
        <f t="shared" si="196"/>
        <v>0</v>
      </c>
      <c r="E28" s="107">
        <f t="shared" si="197"/>
        <v>0</v>
      </c>
      <c r="F28" s="107">
        <f t="shared" si="198"/>
        <v>0</v>
      </c>
      <c r="G28" s="108">
        <f t="shared" si="199"/>
        <v>0</v>
      </c>
      <c r="H28" s="108">
        <f t="shared" si="200"/>
        <v>0</v>
      </c>
      <c r="I28" s="108">
        <f t="shared" si="201"/>
        <v>0</v>
      </c>
      <c r="J28" s="109">
        <f t="shared" si="202"/>
        <v>0</v>
      </c>
      <c r="K28" s="109">
        <f t="shared" si="203"/>
        <v>0</v>
      </c>
      <c r="L28" s="109">
        <f t="shared" si="204"/>
        <v>0</v>
      </c>
      <c r="M28" s="109">
        <f t="shared" si="205"/>
        <v>0</v>
      </c>
      <c r="N28" s="110">
        <v>2</v>
      </c>
      <c r="O28" s="133">
        <f t="shared" si="206"/>
        <v>0</v>
      </c>
      <c r="P28" s="133">
        <f t="shared" si="207"/>
        <v>0</v>
      </c>
      <c r="Q28" s="133">
        <f t="shared" si="208"/>
        <v>0</v>
      </c>
      <c r="R28" s="109">
        <f t="shared" si="209"/>
        <v>0</v>
      </c>
      <c r="S28" s="112">
        <f t="shared" si="210"/>
        <v>0</v>
      </c>
      <c r="T28" s="174">
        <f>IF(Sheet3!D6='ورود اطلاعات'!C8,O28,A28)</f>
        <v>0</v>
      </c>
      <c r="U28" s="175">
        <f>IF(Sheet3!D6='ورود اطلاعات'!C8,P28,B28)</f>
        <v>0</v>
      </c>
      <c r="V28" s="176">
        <f>IF(Sheet3!D6='ورود اطلاعات'!C8,Q28,C28)</f>
        <v>0</v>
      </c>
      <c r="X28" s="373" t="s">
        <v>23</v>
      </c>
      <c r="Y28" s="374"/>
      <c r="Z28" s="186">
        <f>AO25</f>
        <v>0</v>
      </c>
      <c r="AA28" s="140">
        <f>AP25</f>
        <v>0</v>
      </c>
      <c r="AB28" s="187">
        <f>AQ25</f>
        <v>0</v>
      </c>
      <c r="AE28" s="390" t="s">
        <v>83</v>
      </c>
      <c r="AF28" s="391"/>
      <c r="AG28" s="205">
        <f>((AE16*365)+(AD16*12)+AC16)/365</f>
        <v>0</v>
      </c>
    </row>
    <row r="29" spans="1:44" ht="24.75" thickBot="1" x14ac:dyDescent="0.65">
      <c r="A29" s="188">
        <f t="shared" si="195"/>
        <v>0</v>
      </c>
      <c r="B29" s="189">
        <f t="shared" si="195"/>
        <v>0</v>
      </c>
      <c r="C29" s="203">
        <f t="shared" si="195"/>
        <v>0</v>
      </c>
      <c r="D29" s="119">
        <f t="shared" si="196"/>
        <v>0</v>
      </c>
      <c r="E29" s="107">
        <f t="shared" si="197"/>
        <v>0</v>
      </c>
      <c r="F29" s="107">
        <f t="shared" si="198"/>
        <v>0</v>
      </c>
      <c r="G29" s="108">
        <f t="shared" si="199"/>
        <v>0</v>
      </c>
      <c r="H29" s="108">
        <f t="shared" si="200"/>
        <v>0</v>
      </c>
      <c r="I29" s="108">
        <f t="shared" si="201"/>
        <v>0</v>
      </c>
      <c r="J29" s="109">
        <f t="shared" si="202"/>
        <v>0</v>
      </c>
      <c r="K29" s="109">
        <f t="shared" si="203"/>
        <v>0</v>
      </c>
      <c r="L29" s="109">
        <f t="shared" si="204"/>
        <v>0</v>
      </c>
      <c r="M29" s="109">
        <f t="shared" si="205"/>
        <v>0</v>
      </c>
      <c r="N29" s="110">
        <v>2</v>
      </c>
      <c r="O29" s="133">
        <f t="shared" si="206"/>
        <v>0</v>
      </c>
      <c r="P29" s="133">
        <f t="shared" si="207"/>
        <v>0</v>
      </c>
      <c r="Q29" s="133">
        <f t="shared" si="208"/>
        <v>0</v>
      </c>
      <c r="R29" s="109">
        <f t="shared" si="209"/>
        <v>0</v>
      </c>
      <c r="S29" s="112">
        <f t="shared" si="210"/>
        <v>0</v>
      </c>
      <c r="T29" s="174">
        <f>IF(Sheet3!D6='ورود اطلاعات'!C9,O29,A29)</f>
        <v>0</v>
      </c>
      <c r="U29" s="175">
        <f>IF(Sheet3!D6='ورود اطلاعات'!C9,P29,B29)</f>
        <v>0</v>
      </c>
      <c r="V29" s="176">
        <f>IF(Sheet3!D6='ورود اطلاعات'!C9,Q29,C29)</f>
        <v>0</v>
      </c>
      <c r="AE29" s="392" t="str">
        <f>'ورود اطلاعات'!L23</f>
        <v>تجربه</v>
      </c>
      <c r="AF29" s="393"/>
      <c r="AG29" s="206">
        <f>((HO13*365)+(HN13*12)+HM13)/365</f>
        <v>0</v>
      </c>
    </row>
    <row r="30" spans="1:44" ht="24.75" thickBot="1" x14ac:dyDescent="0.65">
      <c r="A30" s="188">
        <f t="shared" si="195"/>
        <v>0</v>
      </c>
      <c r="B30" s="189">
        <f t="shared" si="195"/>
        <v>0</v>
      </c>
      <c r="C30" s="203">
        <f t="shared" si="195"/>
        <v>0</v>
      </c>
      <c r="D30" s="119">
        <f t="shared" si="196"/>
        <v>0</v>
      </c>
      <c r="E30" s="107">
        <f t="shared" si="197"/>
        <v>0</v>
      </c>
      <c r="F30" s="107">
        <f t="shared" si="198"/>
        <v>0</v>
      </c>
      <c r="G30" s="108">
        <f t="shared" si="199"/>
        <v>0</v>
      </c>
      <c r="H30" s="108">
        <f t="shared" si="200"/>
        <v>0</v>
      </c>
      <c r="I30" s="108">
        <f t="shared" si="201"/>
        <v>0</v>
      </c>
      <c r="J30" s="109">
        <f t="shared" si="202"/>
        <v>0</v>
      </c>
      <c r="K30" s="109">
        <f t="shared" si="203"/>
        <v>0</v>
      </c>
      <c r="L30" s="109">
        <f t="shared" si="204"/>
        <v>0</v>
      </c>
      <c r="M30" s="109">
        <f t="shared" si="205"/>
        <v>0</v>
      </c>
      <c r="N30" s="110">
        <v>2</v>
      </c>
      <c r="O30" s="133">
        <f t="shared" si="206"/>
        <v>0</v>
      </c>
      <c r="P30" s="133">
        <f t="shared" si="207"/>
        <v>0</v>
      </c>
      <c r="Q30" s="133">
        <f t="shared" si="208"/>
        <v>0</v>
      </c>
      <c r="R30" s="109">
        <f t="shared" si="209"/>
        <v>0</v>
      </c>
      <c r="S30" s="112">
        <f t="shared" si="210"/>
        <v>0</v>
      </c>
      <c r="T30" s="174">
        <f>IF(Sheet3!D6='ورود اطلاعات'!C10,O30,A30)</f>
        <v>0</v>
      </c>
      <c r="U30" s="175">
        <f>IF(Sheet3!D6='ورود اطلاعات'!C10,P30,B30)</f>
        <v>0</v>
      </c>
      <c r="V30" s="176">
        <f>IF(Sheet3!D6='ورود اطلاعات'!C10,Q30,C30)</f>
        <v>0</v>
      </c>
    </row>
    <row r="31" spans="1:44" ht="24.75" thickBot="1" x14ac:dyDescent="0.65">
      <c r="A31" s="188">
        <f t="shared" si="195"/>
        <v>0</v>
      </c>
      <c r="B31" s="189">
        <f t="shared" si="195"/>
        <v>0</v>
      </c>
      <c r="C31" s="203">
        <f t="shared" si="195"/>
        <v>0</v>
      </c>
      <c r="D31" s="119">
        <f t="shared" si="196"/>
        <v>0</v>
      </c>
      <c r="E31" s="107">
        <f t="shared" si="197"/>
        <v>0</v>
      </c>
      <c r="F31" s="107">
        <f t="shared" si="198"/>
        <v>0</v>
      </c>
      <c r="G31" s="108">
        <f t="shared" si="199"/>
        <v>0</v>
      </c>
      <c r="H31" s="108">
        <f t="shared" si="200"/>
        <v>0</v>
      </c>
      <c r="I31" s="108">
        <f t="shared" si="201"/>
        <v>0</v>
      </c>
      <c r="J31" s="109">
        <f t="shared" si="202"/>
        <v>0</v>
      </c>
      <c r="K31" s="109">
        <f t="shared" si="203"/>
        <v>0</v>
      </c>
      <c r="L31" s="109">
        <f t="shared" si="204"/>
        <v>0</v>
      </c>
      <c r="M31" s="109">
        <f t="shared" si="205"/>
        <v>0</v>
      </c>
      <c r="N31" s="110">
        <v>2</v>
      </c>
      <c r="O31" s="133">
        <f t="shared" si="206"/>
        <v>0</v>
      </c>
      <c r="P31" s="133">
        <f t="shared" si="207"/>
        <v>0</v>
      </c>
      <c r="Q31" s="133">
        <f t="shared" si="208"/>
        <v>0</v>
      </c>
      <c r="R31" s="109">
        <f t="shared" si="209"/>
        <v>0</v>
      </c>
      <c r="S31" s="112">
        <f t="shared" si="210"/>
        <v>0</v>
      </c>
      <c r="T31" s="174">
        <f>IF(Sheet3!D6='ورود اطلاعات'!C11,O31,A31)</f>
        <v>0</v>
      </c>
      <c r="U31" s="175">
        <f>IF(Sheet3!D6='ورود اطلاعات'!C11,P31,B31)</f>
        <v>0</v>
      </c>
      <c r="V31" s="176">
        <f>IF(Sheet3!D6='ورود اطلاعات'!C11,Q31,C31)</f>
        <v>0</v>
      </c>
    </row>
    <row r="32" spans="1:44" ht="24.75" thickBot="1" x14ac:dyDescent="0.65">
      <c r="A32" s="188">
        <f t="shared" si="195"/>
        <v>0</v>
      </c>
      <c r="B32" s="189">
        <f t="shared" si="195"/>
        <v>0</v>
      </c>
      <c r="C32" s="203">
        <f t="shared" si="195"/>
        <v>0</v>
      </c>
      <c r="D32" s="119">
        <f t="shared" si="196"/>
        <v>0</v>
      </c>
      <c r="E32" s="107">
        <f t="shared" si="197"/>
        <v>0</v>
      </c>
      <c r="F32" s="107">
        <f t="shared" si="198"/>
        <v>0</v>
      </c>
      <c r="G32" s="108">
        <f t="shared" si="199"/>
        <v>0</v>
      </c>
      <c r="H32" s="108">
        <f t="shared" si="200"/>
        <v>0</v>
      </c>
      <c r="I32" s="108">
        <f t="shared" si="201"/>
        <v>0</v>
      </c>
      <c r="J32" s="109">
        <f t="shared" si="202"/>
        <v>0</v>
      </c>
      <c r="K32" s="109">
        <f t="shared" si="203"/>
        <v>0</v>
      </c>
      <c r="L32" s="109">
        <f t="shared" si="204"/>
        <v>0</v>
      </c>
      <c r="M32" s="109">
        <f t="shared" si="205"/>
        <v>0</v>
      </c>
      <c r="N32" s="110">
        <v>2</v>
      </c>
      <c r="O32" s="133">
        <f t="shared" si="206"/>
        <v>0</v>
      </c>
      <c r="P32" s="133">
        <f t="shared" si="207"/>
        <v>0</v>
      </c>
      <c r="Q32" s="133">
        <f t="shared" si="208"/>
        <v>0</v>
      </c>
      <c r="R32" s="109">
        <f t="shared" si="209"/>
        <v>0</v>
      </c>
      <c r="S32" s="112">
        <f t="shared" si="210"/>
        <v>0</v>
      </c>
      <c r="T32" s="174">
        <f>IF(Sheet3!D6='ورود اطلاعات'!C12,O32,A32)</f>
        <v>0</v>
      </c>
      <c r="U32" s="175">
        <f>IF(Sheet3!D6='ورود اطلاعات'!C12,P32,B32)</f>
        <v>0</v>
      </c>
      <c r="V32" s="176">
        <f>IF(Sheet3!D6='ورود اطلاعات'!C12,Q32,C32)</f>
        <v>0</v>
      </c>
    </row>
    <row r="33" spans="1:129" ht="24.75" thickBot="1" x14ac:dyDescent="0.65">
      <c r="A33" s="197">
        <f t="shared" si="195"/>
        <v>0</v>
      </c>
      <c r="B33" s="198">
        <f t="shared" si="195"/>
        <v>0</v>
      </c>
      <c r="C33" s="207">
        <f t="shared" si="195"/>
        <v>0</v>
      </c>
      <c r="D33" s="119">
        <f t="shared" si="196"/>
        <v>0</v>
      </c>
      <c r="E33" s="107">
        <f t="shared" si="197"/>
        <v>0</v>
      </c>
      <c r="F33" s="107">
        <f t="shared" si="198"/>
        <v>0</v>
      </c>
      <c r="G33" s="108">
        <f t="shared" si="199"/>
        <v>0</v>
      </c>
      <c r="H33" s="108">
        <f t="shared" si="200"/>
        <v>0</v>
      </c>
      <c r="I33" s="108">
        <f t="shared" si="201"/>
        <v>0</v>
      </c>
      <c r="J33" s="109">
        <f t="shared" si="202"/>
        <v>0</v>
      </c>
      <c r="K33" s="109">
        <f t="shared" si="203"/>
        <v>0</v>
      </c>
      <c r="L33" s="109">
        <f t="shared" si="204"/>
        <v>0</v>
      </c>
      <c r="M33" s="109">
        <f t="shared" si="205"/>
        <v>0</v>
      </c>
      <c r="N33" s="110">
        <v>2</v>
      </c>
      <c r="O33" s="133">
        <f t="shared" si="206"/>
        <v>0</v>
      </c>
      <c r="P33" s="133">
        <f t="shared" si="207"/>
        <v>0</v>
      </c>
      <c r="Q33" s="133">
        <f t="shared" si="208"/>
        <v>0</v>
      </c>
      <c r="R33" s="109">
        <f t="shared" si="209"/>
        <v>0</v>
      </c>
      <c r="S33" s="112">
        <f t="shared" si="210"/>
        <v>0</v>
      </c>
      <c r="T33" s="174">
        <f>IF(Sheet3!D6='ورود اطلاعات'!C13,O33,A33)</f>
        <v>0</v>
      </c>
      <c r="U33" s="175">
        <f>IF(Sheet3!D6='ورود اطلاعات'!C13,P33,B33)</f>
        <v>0</v>
      </c>
      <c r="V33" s="176">
        <f>IF(Sheet3!D6='ورود اطلاعات'!C13,Q33,C33)</f>
        <v>0</v>
      </c>
    </row>
    <row r="34" spans="1:129" ht="15" thickBot="1" x14ac:dyDescent="0.25"/>
    <row r="35" spans="1:129" ht="15" thickBot="1" x14ac:dyDescent="0.25">
      <c r="A35" s="367" t="s">
        <v>55</v>
      </c>
      <c r="B35" s="368"/>
      <c r="C35" s="369"/>
      <c r="O35" s="370" t="s">
        <v>21</v>
      </c>
      <c r="P35" s="371"/>
      <c r="Q35" s="372"/>
      <c r="T35" s="367" t="s">
        <v>58</v>
      </c>
      <c r="U35" s="368"/>
      <c r="V35" s="369"/>
    </row>
    <row r="36" spans="1:129" ht="15" thickBot="1" x14ac:dyDescent="0.25"/>
    <row r="37" spans="1:129" ht="18.75" thickBot="1" x14ac:dyDescent="0.25">
      <c r="A37" s="79">
        <f>Sheet5!D11</f>
        <v>1</v>
      </c>
      <c r="B37" s="80">
        <f>Sheet5!E11</f>
        <v>1</v>
      </c>
      <c r="C37" s="80">
        <f>Sheet5!F11</f>
        <v>1390</v>
      </c>
      <c r="D37" s="80">
        <f>Sheet5!H12</f>
        <v>1</v>
      </c>
      <c r="E37" s="80">
        <f>Sheet5!I12</f>
        <v>1</v>
      </c>
      <c r="F37" s="80">
        <f>Sheet5!J12</f>
        <v>1397</v>
      </c>
      <c r="G37" s="80">
        <f>IF(D37&gt;A37,D37-A37,D37+30-A37)</f>
        <v>30</v>
      </c>
      <c r="H37" s="81">
        <f>IF(D37&gt;A37,E37,E37-1)</f>
        <v>0</v>
      </c>
      <c r="I37" s="81">
        <f>IF(H37&gt;B37,F37,F37-1)</f>
        <v>1396</v>
      </c>
      <c r="J37" s="80">
        <f>G37</f>
        <v>30</v>
      </c>
      <c r="K37" s="80">
        <f>IF(H37&gt;B37,H37-B37,H37+12-B37)</f>
        <v>11</v>
      </c>
      <c r="L37" s="80">
        <f>I37-C37</f>
        <v>6</v>
      </c>
      <c r="M37" s="80">
        <f>IF(J37&gt;29,0,J37)</f>
        <v>0</v>
      </c>
      <c r="N37" s="80">
        <f>IF(J37&gt;29,K37+1,K37)</f>
        <v>12</v>
      </c>
      <c r="O37" s="80">
        <f>IF(N37&gt;11,L37+1,L37)</f>
        <v>7</v>
      </c>
      <c r="P37" s="82">
        <f>M37</f>
        <v>0</v>
      </c>
      <c r="Q37" s="82">
        <f>IF(N37&gt;11,N37-12,N37)</f>
        <v>0</v>
      </c>
      <c r="R37" s="83">
        <f>O37</f>
        <v>7</v>
      </c>
      <c r="S37" s="84">
        <f>Sheet5!D11</f>
        <v>1</v>
      </c>
      <c r="T37" s="85">
        <f>Sheet5!E11</f>
        <v>1</v>
      </c>
      <c r="U37" s="85">
        <f>Sheet5!F11</f>
        <v>1390</v>
      </c>
      <c r="V37" s="85">
        <v>1</v>
      </c>
      <c r="W37" s="85">
        <v>1</v>
      </c>
      <c r="X37" s="85">
        <v>1388</v>
      </c>
      <c r="Y37" s="86">
        <f t="shared" ref="Y37" si="211">IF(V37&gt;S37,V37-S37,V37+30-S37)</f>
        <v>30</v>
      </c>
      <c r="Z37" s="87">
        <f t="shared" ref="Z37" si="212">IF(V37&gt;S37,W37,W37-1)</f>
        <v>0</v>
      </c>
      <c r="AA37" s="81">
        <f t="shared" ref="AA37" si="213">IF(Z37&gt;T37,X37,X37-1)</f>
        <v>1387</v>
      </c>
      <c r="AB37" s="80">
        <f t="shared" ref="AB37" si="214">Y37</f>
        <v>30</v>
      </c>
      <c r="AC37" s="80">
        <f t="shared" ref="AC37" si="215">IF(Z37&gt;T37,Z37-T37,Z37+12-T37)</f>
        <v>11</v>
      </c>
      <c r="AD37" s="80">
        <f t="shared" ref="AD37" si="216">AA37-U37</f>
        <v>-3</v>
      </c>
      <c r="AE37" s="80">
        <f t="shared" ref="AE37" si="217">IF(AB37&gt;29,0,AB37)</f>
        <v>0</v>
      </c>
      <c r="AF37" s="80">
        <f t="shared" ref="AF37" si="218">IF(AB37&gt;29,AC37+1,AC37)</f>
        <v>12</v>
      </c>
      <c r="AG37" s="80">
        <f t="shared" ref="AG37" si="219">IF(AF37&gt;11,AD37+1,AD37)</f>
        <v>-2</v>
      </c>
      <c r="AH37" s="88">
        <f t="shared" ref="AH37" si="220">AE37</f>
        <v>0</v>
      </c>
      <c r="AI37" s="88">
        <f>IF(AF37&gt;11,0,AF37)</f>
        <v>0</v>
      </c>
      <c r="AJ37" s="88">
        <f t="shared" ref="AJ37" si="221">AG37</f>
        <v>-2</v>
      </c>
      <c r="AK37" s="84">
        <v>1</v>
      </c>
      <c r="AL37" s="85">
        <v>1</v>
      </c>
      <c r="AM37" s="85">
        <v>1388</v>
      </c>
      <c r="AN37" s="85">
        <f>Sheet5!H12</f>
        <v>1</v>
      </c>
      <c r="AO37" s="85">
        <f>Sheet5!I12</f>
        <v>1</v>
      </c>
      <c r="AP37" s="85">
        <f>Sheet5!J12</f>
        <v>1397</v>
      </c>
      <c r="AQ37" s="86">
        <f>IF(AN37&gt;AK37,AN37-AK37,AN37+30-AK37)</f>
        <v>30</v>
      </c>
      <c r="AR37" s="87">
        <f>IF(AN37&gt;AK37,AO37,AO37-1)</f>
        <v>0</v>
      </c>
      <c r="AS37" s="81">
        <f>IF(AR37&gt;AL37,AP37,AP37-1)</f>
        <v>1396</v>
      </c>
      <c r="AT37" s="80">
        <f>AQ37</f>
        <v>30</v>
      </c>
      <c r="AU37" s="80">
        <f>IF(AR37&gt;AL37,AR37-AL37,AR37+12-AL37)</f>
        <v>11</v>
      </c>
      <c r="AV37" s="80">
        <f>AS37-AM37</f>
        <v>8</v>
      </c>
      <c r="AW37" s="80">
        <f>IF(AT37&gt;29,0,AT37)</f>
        <v>0</v>
      </c>
      <c r="AX37" s="80">
        <f>IF(AT37&gt;29,AU37+1,AU37)</f>
        <v>12</v>
      </c>
      <c r="AY37" s="80">
        <f>IF(AX37&gt;11,AV37+1,AV37)</f>
        <v>9</v>
      </c>
      <c r="AZ37" s="88">
        <f>AW37</f>
        <v>0</v>
      </c>
      <c r="BA37" s="88">
        <f>IF(AX37&gt;11,0,AX37)</f>
        <v>0</v>
      </c>
      <c r="BB37" s="88">
        <f>AY37</f>
        <v>9</v>
      </c>
      <c r="BC37" s="89">
        <f>AZ37</f>
        <v>0</v>
      </c>
      <c r="BD37" s="90">
        <f>BA37</f>
        <v>0</v>
      </c>
      <c r="BE37" s="91">
        <f>BB37</f>
        <v>9</v>
      </c>
      <c r="BF37" s="92">
        <v>2</v>
      </c>
      <c r="BG37" s="93">
        <f>INT(BM37/BO37)</f>
        <v>0</v>
      </c>
      <c r="BH37" s="91">
        <f>INT(BK37/BO37)</f>
        <v>0</v>
      </c>
      <c r="BI37" s="91">
        <f>INT(BE37/BO37)</f>
        <v>18</v>
      </c>
      <c r="BJ37" s="94">
        <f>BE37-(BO37*BI37)</f>
        <v>0</v>
      </c>
      <c r="BK37" s="94">
        <f>(BJ37*12)+BD37</f>
        <v>0</v>
      </c>
      <c r="BL37" s="94">
        <f>BK37-(BO37*BH37)</f>
        <v>0</v>
      </c>
      <c r="BM37" s="95">
        <f>(BL37*30)+BC37</f>
        <v>0</v>
      </c>
      <c r="BN37" s="95">
        <v>1</v>
      </c>
      <c r="BO37" s="96">
        <f>BN37/BF37</f>
        <v>0.5</v>
      </c>
      <c r="BP37" s="97">
        <f>IF(BG37&lt;30,BG37,BG37-(BS37*30))</f>
        <v>0</v>
      </c>
      <c r="BQ37" s="97">
        <f>IF(BH37&gt;12,(BH37+BS37)-(BT37*12),BH37)</f>
        <v>0</v>
      </c>
      <c r="BR37" s="97">
        <f>BI37+BT37</f>
        <v>18</v>
      </c>
      <c r="BS37" s="94">
        <f>INT(BG37/30)</f>
        <v>0</v>
      </c>
      <c r="BT37" s="95">
        <f>INT((BS37+BH37)/12)</f>
        <v>0</v>
      </c>
      <c r="BU37" s="92">
        <v>2</v>
      </c>
      <c r="BV37" s="93">
        <f>BP37+AH37</f>
        <v>0</v>
      </c>
      <c r="BW37" s="91">
        <f>BQ37+AI37</f>
        <v>0</v>
      </c>
      <c r="BX37" s="91">
        <f>BR37+AJ37</f>
        <v>16</v>
      </c>
      <c r="BY37" s="94">
        <f>BT37-(CD37*BX37)</f>
        <v>-8</v>
      </c>
      <c r="BZ37" s="94">
        <f>(BY37*12)+BS37</f>
        <v>-96</v>
      </c>
      <c r="CA37" s="94">
        <f>BZ37-(CD37*BW37)</f>
        <v>-96</v>
      </c>
      <c r="CB37" s="95">
        <f>(CA37*30)+BR37</f>
        <v>-2862</v>
      </c>
      <c r="CC37" s="95">
        <v>1</v>
      </c>
      <c r="CD37" s="96">
        <f>CC37/BU37</f>
        <v>0.5</v>
      </c>
      <c r="CE37" s="98">
        <f>IF(BV37&lt;30,BV37,BV37-(CH37*30))</f>
        <v>0</v>
      </c>
      <c r="CF37" s="98">
        <f>IF((BW37+CI37)&gt;11,(BW37+CH37)-(CI37*12),BW37)</f>
        <v>0</v>
      </c>
      <c r="CG37" s="98">
        <f>BX37+CI37</f>
        <v>16</v>
      </c>
      <c r="CH37" s="94">
        <f>INT(BV37/30)</f>
        <v>0</v>
      </c>
      <c r="CI37" s="94">
        <f>INT((CH37+BW37)/12)</f>
        <v>0</v>
      </c>
      <c r="CJ37" s="99">
        <f>IF(AND(U37&lt;1388,AP37&gt;1387),CE37,0)</f>
        <v>0</v>
      </c>
      <c r="CK37" s="99">
        <f>IF(AND(U37&lt;1388,AP37&gt;1387),CF37,0)</f>
        <v>0</v>
      </c>
      <c r="CL37" s="100">
        <f>IF(AND(U37&lt;1388,AP37&gt;1387),CG37,0)</f>
        <v>0</v>
      </c>
      <c r="CM37" s="92">
        <v>2</v>
      </c>
      <c r="CN37" s="93">
        <f>AH37+AZ37</f>
        <v>0</v>
      </c>
      <c r="CO37" s="91">
        <f>AI37+BA37</f>
        <v>0</v>
      </c>
      <c r="CP37" s="91">
        <f>AJ37+BB37</f>
        <v>7</v>
      </c>
      <c r="CQ37" s="94">
        <f>CL37-(CV37*CP37)</f>
        <v>-3.5</v>
      </c>
      <c r="CR37" s="94">
        <f>(CQ37*12)+CK37</f>
        <v>-42</v>
      </c>
      <c r="CS37" s="94">
        <f>CR37-(CV37*CO37)</f>
        <v>-42</v>
      </c>
      <c r="CT37" s="95">
        <f>(CS37*30)+CJ37</f>
        <v>-1260</v>
      </c>
      <c r="CU37" s="95">
        <v>1</v>
      </c>
      <c r="CV37" s="96">
        <f>CU37/CM37</f>
        <v>0.5</v>
      </c>
      <c r="CW37" s="98">
        <f>IF(CN37&lt;30,CN37,CN37-(CZ37*30))</f>
        <v>0</v>
      </c>
      <c r="CX37" s="98">
        <f>IF((CO37+DA37)&gt;11,(CO37+CZ37)-(DA37*12),CO37)</f>
        <v>0</v>
      </c>
      <c r="CY37" s="98">
        <f>CP37+DA37</f>
        <v>7</v>
      </c>
      <c r="CZ37" s="94">
        <f>INT(CN37/30)</f>
        <v>0</v>
      </c>
      <c r="DA37" s="94">
        <f>INT((CZ37+CO37)/12)</f>
        <v>0</v>
      </c>
      <c r="DB37" s="99">
        <f>IF(AND(U37&lt;1388,AP37&lt;1388),CW37,0)</f>
        <v>0</v>
      </c>
      <c r="DC37" s="99">
        <f>IF(AND(U37&lt;1388,AP37&lt;1388),CX37,0)</f>
        <v>0</v>
      </c>
      <c r="DD37" s="100">
        <f>IF(AND(U37&lt;1388,AP37&lt;1388),CY37,0)</f>
        <v>0</v>
      </c>
      <c r="DE37" s="92">
        <v>2</v>
      </c>
      <c r="DF37" s="93">
        <f>(2*AZ37)+(2*AH37)</f>
        <v>0</v>
      </c>
      <c r="DG37" s="91">
        <f>(2*BA37)+(2*AI37)</f>
        <v>0</v>
      </c>
      <c r="DH37" s="91">
        <f>(2*BB37)+(2*AJ37)</f>
        <v>14</v>
      </c>
      <c r="DI37" s="94">
        <f>X65-(DN37*DH37)</f>
        <v>-7</v>
      </c>
      <c r="DJ37" s="94">
        <f>(DI37*12)+W65</f>
        <v>-84</v>
      </c>
      <c r="DK37" s="94">
        <f>DJ37-(DN37*DG37)</f>
        <v>-84</v>
      </c>
      <c r="DL37" s="95">
        <f>(DK37*30)+V65</f>
        <v>-2520</v>
      </c>
      <c r="DM37" s="95">
        <v>1</v>
      </c>
      <c r="DN37" s="96">
        <f>DM37/DE37</f>
        <v>0.5</v>
      </c>
      <c r="DO37" s="98">
        <f>IF(DF37&lt;30,DF37,DF37-(DR37*30))</f>
        <v>0</v>
      </c>
      <c r="DP37" s="98">
        <f>IF((DG37+DS37)&gt;11,(DG37+DR37)-(DS37*12),DG37)</f>
        <v>0</v>
      </c>
      <c r="DQ37" s="98">
        <f>DH37+DS37</f>
        <v>14</v>
      </c>
      <c r="DR37" s="94">
        <f>INT(DF37/30)</f>
        <v>0</v>
      </c>
      <c r="DS37" s="94">
        <f>INT((DR37+DG37)/12)</f>
        <v>0</v>
      </c>
      <c r="DT37" s="99">
        <f>IF(AND(U37&gt;1387,AP37&gt;1387),DO37,0)</f>
        <v>0</v>
      </c>
      <c r="DU37" s="99">
        <f>IF(AND(U37&gt;1387,AP37&gt;1387),DP37,0)</f>
        <v>0</v>
      </c>
      <c r="DV37" s="100">
        <f>IF(AND(U37&gt;1387,AP37&gt;1387),DQ37,0)</f>
        <v>14</v>
      </c>
      <c r="DW37" s="101">
        <f>CJ37+DB37+DT37</f>
        <v>0</v>
      </c>
      <c r="DX37" s="82">
        <f>CK37+DC37+DU37</f>
        <v>0</v>
      </c>
      <c r="DY37" s="83">
        <f>CL37+DD37+DV37</f>
        <v>14</v>
      </c>
    </row>
    <row r="38" spans="1:129" ht="27.75" x14ac:dyDescent="0.2">
      <c r="A38" s="208"/>
      <c r="B38" s="208"/>
      <c r="C38" s="208"/>
      <c r="D38" s="208"/>
      <c r="E38" s="208"/>
      <c r="F38" s="208"/>
      <c r="G38" s="161"/>
      <c r="H38" s="161"/>
      <c r="I38" s="161"/>
      <c r="J38" s="161"/>
      <c r="K38" s="161"/>
      <c r="L38" s="161"/>
      <c r="M38" s="161"/>
      <c r="N38" s="161"/>
      <c r="O38" s="161"/>
      <c r="P38" s="161"/>
      <c r="Q38" s="161"/>
      <c r="R38" s="161"/>
      <c r="S38" s="208"/>
      <c r="T38" s="208"/>
      <c r="U38" s="208"/>
      <c r="V38" s="208"/>
      <c r="W38" s="208"/>
      <c r="X38" s="208"/>
      <c r="Y38" s="161"/>
      <c r="Z38" s="161"/>
      <c r="AA38" s="161"/>
      <c r="AB38" s="161"/>
      <c r="AC38" s="161"/>
      <c r="AD38" s="161"/>
      <c r="AE38" s="161"/>
      <c r="AF38" s="161"/>
      <c r="AG38" s="161"/>
      <c r="AH38" s="161"/>
      <c r="AI38" s="161"/>
      <c r="AJ38" s="161"/>
      <c r="AK38" s="209"/>
      <c r="AL38" s="209"/>
      <c r="AM38" s="209"/>
      <c r="AN38" s="210"/>
      <c r="AO38" s="209"/>
      <c r="AP38" s="209"/>
      <c r="AQ38" s="209"/>
      <c r="AR38" s="161"/>
      <c r="AS38" s="161"/>
      <c r="AT38" s="161"/>
      <c r="AU38" s="161"/>
      <c r="AV38" s="161"/>
      <c r="AW38" s="161"/>
      <c r="AX38" s="209"/>
      <c r="AY38" s="209"/>
      <c r="AZ38" s="209"/>
      <c r="BA38" s="161"/>
      <c r="BB38" s="161"/>
      <c r="BC38" s="210"/>
      <c r="BD38" s="209"/>
      <c r="BE38" s="209"/>
      <c r="BF38" s="209"/>
      <c r="BG38" s="161"/>
      <c r="BH38" s="161"/>
      <c r="BI38" s="161"/>
      <c r="BJ38" s="161"/>
      <c r="BK38" s="161"/>
      <c r="BL38" s="161"/>
      <c r="BM38" s="211"/>
      <c r="BN38" s="211"/>
      <c r="BO38" s="211"/>
      <c r="BP38" s="161"/>
      <c r="BQ38" s="161"/>
      <c r="BR38" s="212"/>
      <c r="BS38" s="212"/>
      <c r="BT38" s="212"/>
      <c r="BU38" s="210"/>
      <c r="BV38" s="209"/>
      <c r="BW38" s="209"/>
      <c r="BX38" s="209"/>
      <c r="BY38" s="161"/>
      <c r="BZ38" s="161"/>
      <c r="CA38" s="161"/>
      <c r="CB38" s="161"/>
      <c r="CC38" s="161"/>
      <c r="CD38" s="161"/>
      <c r="CE38" s="211"/>
      <c r="CF38" s="211"/>
      <c r="CG38" s="211"/>
      <c r="CH38" s="161"/>
      <c r="CI38" s="161"/>
      <c r="CJ38" s="212"/>
      <c r="CK38" s="212"/>
      <c r="CL38" s="212"/>
      <c r="CM38" s="210"/>
      <c r="CN38" s="209"/>
      <c r="CO38" s="209"/>
      <c r="CP38" s="209"/>
      <c r="CQ38" s="161"/>
      <c r="CR38" s="161"/>
      <c r="CS38" s="161"/>
      <c r="CT38" s="161"/>
      <c r="CU38" s="161"/>
      <c r="CV38" s="161"/>
      <c r="CW38" s="211"/>
      <c r="CX38" s="211"/>
      <c r="CY38" s="211"/>
      <c r="CZ38" s="161"/>
      <c r="DA38" s="161"/>
      <c r="DB38" s="212"/>
      <c r="DC38" s="212"/>
      <c r="DD38" s="212"/>
      <c r="DE38" s="213"/>
      <c r="DF38" s="213"/>
      <c r="DG38" s="213"/>
    </row>
    <row r="39" spans="1:129" ht="15.75" thickBot="1" x14ac:dyDescent="0.25">
      <c r="A39" s="184"/>
      <c r="BN39" s="184"/>
      <c r="BO39" s="184"/>
      <c r="BP39" s="184"/>
      <c r="BQ39" s="184"/>
      <c r="BR39" s="184"/>
    </row>
    <row r="40" spans="1:129" ht="24.75" thickBot="1" x14ac:dyDescent="0.65">
      <c r="A40" s="386" t="s">
        <v>54</v>
      </c>
      <c r="B40" s="387"/>
      <c r="C40" s="119">
        <v>0</v>
      </c>
      <c r="D40" s="107">
        <v>10</v>
      </c>
      <c r="E40" s="107">
        <v>15</v>
      </c>
      <c r="F40" s="108">
        <f>INT(L40/M40)</f>
        <v>0</v>
      </c>
      <c r="G40" s="108">
        <f>INT(J40/M40)</f>
        <v>10</v>
      </c>
      <c r="H40" s="108">
        <f>INT(E40/M40)</f>
        <v>15</v>
      </c>
      <c r="I40" s="109">
        <f>E40-(M40*H40)</f>
        <v>0</v>
      </c>
      <c r="J40" s="109">
        <f>(I40*12)+D40</f>
        <v>10</v>
      </c>
      <c r="K40" s="109">
        <f>J40-(M40*G40)</f>
        <v>0</v>
      </c>
      <c r="L40" s="109">
        <f>(K40*30)+C40</f>
        <v>0</v>
      </c>
      <c r="M40" s="110">
        <v>1</v>
      </c>
      <c r="N40" s="133">
        <f>IF(F40&lt;30,F40,F40-(Q40*30))</f>
        <v>0</v>
      </c>
      <c r="O40" s="133">
        <f>IF(G40&gt;11,(G40+Q40)-(R40*12),G40)</f>
        <v>10</v>
      </c>
      <c r="P40" s="133">
        <f>H40+R40</f>
        <v>15</v>
      </c>
      <c r="Q40" s="109">
        <f>INT(F40/30)</f>
        <v>0</v>
      </c>
      <c r="R40" s="120">
        <f>INT((Q40+G40)/12)</f>
        <v>0</v>
      </c>
    </row>
    <row r="41" spans="1:129" ht="15.75" thickBot="1" x14ac:dyDescent="0.25">
      <c r="A41" s="184"/>
      <c r="BN41" s="184"/>
      <c r="BO41" s="184"/>
      <c r="BP41" s="184"/>
      <c r="BQ41" s="184"/>
      <c r="BR41" s="184"/>
    </row>
    <row r="42" spans="1:129" ht="24.75" thickBot="1" x14ac:dyDescent="0.25">
      <c r="A42" s="388" t="s">
        <v>59</v>
      </c>
      <c r="B42" s="389"/>
      <c r="C42" s="90">
        <v>85</v>
      </c>
      <c r="D42" s="90">
        <v>10</v>
      </c>
      <c r="E42" s="90">
        <v>15</v>
      </c>
      <c r="F42" s="177">
        <v>1</v>
      </c>
      <c r="G42" s="90">
        <f>INT(M42/O42)</f>
        <v>85</v>
      </c>
      <c r="H42" s="90">
        <f>INT(K42/O42)</f>
        <v>10</v>
      </c>
      <c r="I42" s="90">
        <f>INT(E42/O42)</f>
        <v>15</v>
      </c>
      <c r="J42" s="178">
        <f>E42-(O42*I42)</f>
        <v>0</v>
      </c>
      <c r="K42" s="178">
        <f>(J42*12)+D42</f>
        <v>10</v>
      </c>
      <c r="L42" s="178">
        <f>K42-(O42*H42)</f>
        <v>0</v>
      </c>
      <c r="M42" s="178">
        <f>(L42*30)+C42</f>
        <v>85</v>
      </c>
      <c r="N42" s="178">
        <v>1</v>
      </c>
      <c r="O42" s="178">
        <f>N42/F42</f>
        <v>1</v>
      </c>
      <c r="P42" s="133">
        <f>IF(G42&lt;30,G42,G42-(S42*30))</f>
        <v>25</v>
      </c>
      <c r="Q42" s="133">
        <f>IF((H42+S42)&gt;11,(H42+S42)-(T42*12),(H42+S42))</f>
        <v>0</v>
      </c>
      <c r="R42" s="133">
        <f>I42+T42</f>
        <v>16</v>
      </c>
      <c r="S42" s="178">
        <f>INT(G42/30)</f>
        <v>2</v>
      </c>
      <c r="T42" s="179">
        <f>INT((S42+H42)/12)</f>
        <v>1</v>
      </c>
      <c r="U42" s="180">
        <f>P42</f>
        <v>25</v>
      </c>
      <c r="V42" s="181">
        <f>IF(Q42&gt;11,Q42-12,Q42)</f>
        <v>0</v>
      </c>
      <c r="W42" s="182">
        <f>X42+R42</f>
        <v>16</v>
      </c>
      <c r="X42" s="183">
        <f>INT(Q42/12)</f>
        <v>0</v>
      </c>
    </row>
    <row r="47" spans="1:129" x14ac:dyDescent="0.2">
      <c r="B47" s="214"/>
      <c r="C47" s="214" t="s">
        <v>82</v>
      </c>
      <c r="D47" s="214" t="s">
        <v>23</v>
      </c>
      <c r="E47" s="214" t="s">
        <v>83</v>
      </c>
      <c r="F47" s="214" t="str">
        <f>'ورود اطلاعات'!L23</f>
        <v>تجربه</v>
      </c>
    </row>
    <row r="48" spans="1:129" x14ac:dyDescent="0.2">
      <c r="B48" s="214" t="str">
        <f>'ورود اطلاعات'!C5</f>
        <v>—</v>
      </c>
      <c r="C48" s="215">
        <f>((R1*365)+(Q1*30)+P1)/365</f>
        <v>0</v>
      </c>
      <c r="D48" s="215">
        <f>((V25*365)+(U25*30)+T25)/365</f>
        <v>0</v>
      </c>
      <c r="E48" s="215">
        <f>((Y13*365)+(X13*30)+W13)/365</f>
        <v>0</v>
      </c>
      <c r="F48" s="215">
        <f>((HO1*365)+(HN1*30)+HM1)/365</f>
        <v>0</v>
      </c>
    </row>
    <row r="49" spans="2:19" x14ac:dyDescent="0.2">
      <c r="B49" s="214" t="str">
        <f>'ورود اطلاعات'!C6</f>
        <v>—</v>
      </c>
      <c r="C49" s="215">
        <f t="shared" ref="C49:C56" si="222">((R2*365)+(Q2*30)+P2)/365</f>
        <v>0</v>
      </c>
      <c r="D49" s="215">
        <f t="shared" ref="D49:D56" si="223">((V26*365)+(U26*30)+T26)/365</f>
        <v>0</v>
      </c>
      <c r="E49" s="215">
        <f t="shared" ref="E49:E56" si="224">((Y14*365)+(X14*30)+W14)/365</f>
        <v>0</v>
      </c>
      <c r="F49" s="215">
        <f t="shared" ref="F49:F56" si="225">((HO2*365)+(HN2*30)+HM2)/365</f>
        <v>0</v>
      </c>
    </row>
    <row r="50" spans="2:19" x14ac:dyDescent="0.2">
      <c r="B50" s="214" t="str">
        <f>'ورود اطلاعات'!C7</f>
        <v>—</v>
      </c>
      <c r="C50" s="215">
        <f t="shared" si="222"/>
        <v>0</v>
      </c>
      <c r="D50" s="215">
        <f t="shared" si="223"/>
        <v>0</v>
      </c>
      <c r="E50" s="215">
        <f t="shared" si="224"/>
        <v>0</v>
      </c>
      <c r="F50" s="215">
        <f t="shared" si="225"/>
        <v>0</v>
      </c>
    </row>
    <row r="51" spans="2:19" x14ac:dyDescent="0.2">
      <c r="B51" s="214" t="str">
        <f>'ورود اطلاعات'!C8</f>
        <v>—</v>
      </c>
      <c r="C51" s="215">
        <f t="shared" si="222"/>
        <v>0</v>
      </c>
      <c r="D51" s="215">
        <f t="shared" si="223"/>
        <v>0</v>
      </c>
      <c r="E51" s="215">
        <f t="shared" si="224"/>
        <v>0</v>
      </c>
      <c r="F51" s="215">
        <f t="shared" si="225"/>
        <v>0</v>
      </c>
    </row>
    <row r="52" spans="2:19" x14ac:dyDescent="0.2">
      <c r="B52" s="214" t="str">
        <f>'ورود اطلاعات'!C9</f>
        <v>—</v>
      </c>
      <c r="C52" s="215">
        <f t="shared" si="222"/>
        <v>0</v>
      </c>
      <c r="D52" s="215">
        <f t="shared" si="223"/>
        <v>0</v>
      </c>
      <c r="E52" s="215">
        <f t="shared" si="224"/>
        <v>0</v>
      </c>
      <c r="F52" s="215">
        <f t="shared" si="225"/>
        <v>0</v>
      </c>
    </row>
    <row r="53" spans="2:19" x14ac:dyDescent="0.2">
      <c r="B53" s="214" t="str">
        <f>'ورود اطلاعات'!C10</f>
        <v>—</v>
      </c>
      <c r="C53" s="215">
        <f t="shared" si="222"/>
        <v>0</v>
      </c>
      <c r="D53" s="215">
        <f t="shared" si="223"/>
        <v>0</v>
      </c>
      <c r="E53" s="215">
        <f t="shared" si="224"/>
        <v>0</v>
      </c>
      <c r="F53" s="215">
        <f t="shared" si="225"/>
        <v>0</v>
      </c>
    </row>
    <row r="54" spans="2:19" x14ac:dyDescent="0.2">
      <c r="B54" s="214" t="str">
        <f>'ورود اطلاعات'!C11</f>
        <v>—</v>
      </c>
      <c r="C54" s="215">
        <f t="shared" si="222"/>
        <v>0</v>
      </c>
      <c r="D54" s="215">
        <f t="shared" si="223"/>
        <v>0</v>
      </c>
      <c r="E54" s="215">
        <f t="shared" si="224"/>
        <v>0</v>
      </c>
      <c r="F54" s="215">
        <f t="shared" si="225"/>
        <v>0</v>
      </c>
    </row>
    <row r="55" spans="2:19" x14ac:dyDescent="0.2">
      <c r="B55" s="214" t="str">
        <f>'ورود اطلاعات'!C12</f>
        <v>—</v>
      </c>
      <c r="C55" s="215">
        <f t="shared" si="222"/>
        <v>0</v>
      </c>
      <c r="D55" s="215">
        <f t="shared" si="223"/>
        <v>0</v>
      </c>
      <c r="E55" s="215">
        <f t="shared" si="224"/>
        <v>0</v>
      </c>
      <c r="F55" s="215">
        <f t="shared" si="225"/>
        <v>0</v>
      </c>
    </row>
    <row r="56" spans="2:19" x14ac:dyDescent="0.2">
      <c r="B56" s="214" t="str">
        <f>'ورود اطلاعات'!C13</f>
        <v>—</v>
      </c>
      <c r="C56" s="215">
        <f t="shared" si="222"/>
        <v>0</v>
      </c>
      <c r="D56" s="215">
        <f t="shared" si="223"/>
        <v>0</v>
      </c>
      <c r="E56" s="215">
        <f t="shared" si="224"/>
        <v>0</v>
      </c>
      <c r="F56" s="215">
        <f t="shared" si="225"/>
        <v>0</v>
      </c>
    </row>
    <row r="59" spans="2:19" ht="15" thickBot="1" x14ac:dyDescent="0.25"/>
    <row r="60" spans="2:19" ht="18.75" thickBot="1" x14ac:dyDescent="0.25">
      <c r="B60" s="216">
        <f>Sheet5!C54</f>
        <v>6204</v>
      </c>
      <c r="C60" s="89">
        <f>INT(I60)</f>
        <v>28</v>
      </c>
      <c r="D60" s="90">
        <f>INT(G60)</f>
        <v>11</v>
      </c>
      <c r="E60" s="91">
        <f>INT(B60/365)</f>
        <v>16</v>
      </c>
      <c r="F60" s="216">
        <f>B60-(E60*365)</f>
        <v>364</v>
      </c>
      <c r="G60" s="217">
        <f>IF(F60&lt;187,F60/31,((F60-186)/30)+6)</f>
        <v>11.933333333333334</v>
      </c>
      <c r="H60" s="218">
        <f>IF(D60&lt;7,D60*31,(6*31)+(D60-6)*30)</f>
        <v>336</v>
      </c>
      <c r="I60" s="219">
        <f>IF(D60&lt;7,F60-H60,(F60-H60)+0)</f>
        <v>28</v>
      </c>
    </row>
    <row r="62" spans="2:19" ht="15" thickBot="1" x14ac:dyDescent="0.25"/>
    <row r="63" spans="2:19" ht="24.75" thickBot="1" x14ac:dyDescent="0.65">
      <c r="B63" s="386" t="s">
        <v>54</v>
      </c>
      <c r="C63" s="387"/>
      <c r="D63" s="106">
        <f>Sheet5!E26</f>
        <v>6</v>
      </c>
      <c r="E63" s="107">
        <f>Sheet5!F26</f>
        <v>6</v>
      </c>
      <c r="F63" s="107">
        <f>Sheet5!G26</f>
        <v>6</v>
      </c>
      <c r="G63" s="108">
        <f>INT(M63/N63)</f>
        <v>2</v>
      </c>
      <c r="H63" s="108">
        <f>INT(K63/N63)</f>
        <v>2</v>
      </c>
      <c r="I63" s="108">
        <f>INT(F63/N63)</f>
        <v>2</v>
      </c>
      <c r="J63" s="109">
        <f>F63-(N63*I63)</f>
        <v>0</v>
      </c>
      <c r="K63" s="109">
        <f>(J63*12)+E63</f>
        <v>6</v>
      </c>
      <c r="L63" s="109">
        <f>K63-(N63*H63)</f>
        <v>0</v>
      </c>
      <c r="M63" s="109">
        <f>(L63*30)+D63</f>
        <v>6</v>
      </c>
      <c r="N63" s="110">
        <f>IF(Sheet5!K25=Sheet3!D16,2,3)</f>
        <v>3</v>
      </c>
      <c r="O63" s="133">
        <f>IF(G63&lt;30,G63,G63-(R63*30))</f>
        <v>2</v>
      </c>
      <c r="P63" s="133">
        <f>IF(H63&gt;11,(H63+R63)-(S63*12),H63)</f>
        <v>2</v>
      </c>
      <c r="Q63" s="133">
        <f>I63+S63</f>
        <v>2</v>
      </c>
      <c r="R63" s="109">
        <f>INT(G63/30)</f>
        <v>0</v>
      </c>
      <c r="S63" s="120">
        <f>INT((R63+H63)/12)</f>
        <v>0</v>
      </c>
    </row>
    <row r="65" spans="1:18" ht="15" thickBot="1" x14ac:dyDescent="0.25"/>
    <row r="66" spans="1:18" ht="18.75" thickBot="1" x14ac:dyDescent="0.25">
      <c r="A66" s="79">
        <f>Sheet5!D40</f>
        <v>1</v>
      </c>
      <c r="B66" s="80">
        <f>Sheet5!E40</f>
        <v>1</v>
      </c>
      <c r="C66" s="80">
        <f>Sheet5!F40</f>
        <v>1381</v>
      </c>
      <c r="D66" s="80">
        <f>Sheet5!H41</f>
        <v>29</v>
      </c>
      <c r="E66" s="80">
        <f>Sheet5!I41</f>
        <v>12</v>
      </c>
      <c r="F66" s="80">
        <f>Sheet5!J41</f>
        <v>1397</v>
      </c>
      <c r="G66" s="80">
        <f>IF(D66&gt;A66,D66-A66,D66+30-A66)</f>
        <v>28</v>
      </c>
      <c r="H66" s="81">
        <f>IF(D66&gt;A66,E66,E66-1)</f>
        <v>12</v>
      </c>
      <c r="I66" s="81">
        <f>IF(H66&gt;B66,F66,F66-1)</f>
        <v>1397</v>
      </c>
      <c r="J66" s="80">
        <f>G66</f>
        <v>28</v>
      </c>
      <c r="K66" s="80">
        <f>IF(H66&gt;B66,H66-B66,H66+12-B66)</f>
        <v>11</v>
      </c>
      <c r="L66" s="80">
        <f>I66-C66</f>
        <v>16</v>
      </c>
      <c r="M66" s="80">
        <f>IF(J66&gt;29,0,J66)</f>
        <v>28</v>
      </c>
      <c r="N66" s="80">
        <f>IF(J66&gt;29,K66+1,K66)</f>
        <v>11</v>
      </c>
      <c r="O66" s="80">
        <f>IF(N66&gt;11,L66+1,L66)</f>
        <v>16</v>
      </c>
      <c r="P66" s="82">
        <f>M66</f>
        <v>28</v>
      </c>
      <c r="Q66" s="82">
        <f>IF(N66&gt;11,N66-12,N66)</f>
        <v>11</v>
      </c>
      <c r="R66" s="83">
        <f>O66</f>
        <v>16</v>
      </c>
    </row>
    <row r="68" spans="1:18" ht="15" x14ac:dyDescent="0.2">
      <c r="A68" s="220">
        <f>P66</f>
        <v>28</v>
      </c>
      <c r="B68" s="220">
        <f>Q66</f>
        <v>11</v>
      </c>
      <c r="C68" s="220">
        <f>R66</f>
        <v>16</v>
      </c>
      <c r="D68" s="221">
        <f>(C68*365)+(B68*30)+A68</f>
        <v>6198</v>
      </c>
      <c r="E68" s="222">
        <f>IF(B68&gt;6,6,B68)</f>
        <v>6</v>
      </c>
      <c r="F68" s="223">
        <f>E68+D68</f>
        <v>6204</v>
      </c>
    </row>
  </sheetData>
  <sheetProtection algorithmName="SHA-512" hashValue="QyifiWxL86jRPxyrfg7HqwOn458IYckxl/4v7KjlksQ3uC6Q4KOLne3DZjVdDxccgQno79jtP7KlyOzUKRkF7Q==" saltValue="ycOuQj8BOG/ZoTKO4R9tyA==" spinCount="100000" sheet="1" objects="1" scenarios="1"/>
  <mergeCells count="37">
    <mergeCell ref="B63:C63"/>
    <mergeCell ref="A40:B40"/>
    <mergeCell ref="A42:B42"/>
    <mergeCell ref="AE28:AF28"/>
    <mergeCell ref="AE29:AF29"/>
    <mergeCell ref="AE27:AF27"/>
    <mergeCell ref="AA16:AB16"/>
    <mergeCell ref="A35:C35"/>
    <mergeCell ref="O35:Q35"/>
    <mergeCell ref="T35:V35"/>
    <mergeCell ref="X28:Y28"/>
    <mergeCell ref="A23:C23"/>
    <mergeCell ref="D23:F23"/>
    <mergeCell ref="R23:T23"/>
    <mergeCell ref="W23:Y23"/>
    <mergeCell ref="GN11:GP11"/>
    <mergeCell ref="GQ11:GS11"/>
    <mergeCell ref="ES11:EU11"/>
    <mergeCell ref="FG11:FI11"/>
    <mergeCell ref="EV11:EX11"/>
    <mergeCell ref="EY11:FA11"/>
    <mergeCell ref="FM11:FO11"/>
    <mergeCell ref="GC11:GE11"/>
    <mergeCell ref="EY13:FA13"/>
    <mergeCell ref="GH11:GJ11"/>
    <mergeCell ref="GK11:GM11"/>
    <mergeCell ref="P11:R11"/>
    <mergeCell ref="A11:C11"/>
    <mergeCell ref="D11:F11"/>
    <mergeCell ref="DZ11:EB11"/>
    <mergeCell ref="EN11:EP11"/>
    <mergeCell ref="DW11:DY11"/>
    <mergeCell ref="GT11:GV11"/>
    <mergeCell ref="HH11:HJ11"/>
    <mergeCell ref="HM11:HO11"/>
    <mergeCell ref="HK13:HL13"/>
    <mergeCell ref="HP1:HQ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57"/>
  <sheetViews>
    <sheetView rightToLeft="1" topLeftCell="B1" workbookViewId="0">
      <selection activeCell="G9" sqref="G9"/>
    </sheetView>
  </sheetViews>
  <sheetFormatPr defaultRowHeight="14.25" x14ac:dyDescent="0.2"/>
  <cols>
    <col min="1" max="1" width="10.375" style="70" bestFit="1" customWidth="1"/>
    <col min="2" max="2" width="17.375" style="70" bestFit="1" customWidth="1"/>
    <col min="3" max="3" width="14" style="70" customWidth="1"/>
    <col min="4" max="4" width="27.625" style="214" bestFit="1" customWidth="1"/>
    <col min="5" max="5" width="9" style="70"/>
    <col min="6" max="6" width="21.375" style="70" bestFit="1" customWidth="1"/>
    <col min="7" max="16384" width="9" style="70"/>
  </cols>
  <sheetData>
    <row r="1" spans="1:13" ht="15" x14ac:dyDescent="0.2">
      <c r="A1" s="224" t="s">
        <v>9</v>
      </c>
      <c r="B1" s="224" t="s">
        <v>9</v>
      </c>
      <c r="C1" s="224" t="s">
        <v>9</v>
      </c>
      <c r="D1" s="225" t="s">
        <v>9</v>
      </c>
      <c r="E1" s="226">
        <v>0</v>
      </c>
      <c r="F1" s="225" t="s">
        <v>9</v>
      </c>
      <c r="I1" s="227">
        <v>0</v>
      </c>
      <c r="J1" s="228">
        <v>0</v>
      </c>
      <c r="K1" s="227">
        <v>0</v>
      </c>
      <c r="M1" s="229" t="str">
        <f>IF(C3='ورود اطلاعات'!E5," - محروم"," ")</f>
        <v xml:space="preserve"> </v>
      </c>
    </row>
    <row r="2" spans="1:13" ht="18.75" x14ac:dyDescent="0.2">
      <c r="A2" s="230" t="s">
        <v>4</v>
      </c>
      <c r="B2" s="230" t="s">
        <v>15</v>
      </c>
      <c r="C2" s="231" t="s">
        <v>7</v>
      </c>
      <c r="D2" s="232" t="s">
        <v>10</v>
      </c>
      <c r="E2" s="226">
        <v>1</v>
      </c>
      <c r="F2" s="233" t="s">
        <v>72</v>
      </c>
      <c r="H2" s="214" t="s">
        <v>17</v>
      </c>
      <c r="I2" s="227">
        <v>1</v>
      </c>
      <c r="J2" s="228">
        <v>1</v>
      </c>
      <c r="K2" s="227">
        <v>1350</v>
      </c>
      <c r="M2" s="229" t="str">
        <f>IF(C3='ورود اطلاعات'!E6," - محروم"," ")</f>
        <v xml:space="preserve"> </v>
      </c>
    </row>
    <row r="3" spans="1:13" ht="18.75" x14ac:dyDescent="0.2">
      <c r="A3" s="230" t="s">
        <v>5</v>
      </c>
      <c r="B3" s="230" t="s">
        <v>12</v>
      </c>
      <c r="C3" s="231" t="s">
        <v>8</v>
      </c>
      <c r="D3" s="232" t="s">
        <v>86</v>
      </c>
      <c r="E3" s="226">
        <v>2</v>
      </c>
      <c r="F3" s="233" t="s">
        <v>11</v>
      </c>
      <c r="H3" s="234" t="s">
        <v>18</v>
      </c>
      <c r="I3" s="227">
        <v>2</v>
      </c>
      <c r="J3" s="228">
        <v>2</v>
      </c>
      <c r="K3" s="227">
        <v>1351</v>
      </c>
      <c r="M3" s="229" t="str">
        <f>IF(C3='ورود اطلاعات'!E7," - محروم"," ")</f>
        <v xml:space="preserve"> </v>
      </c>
    </row>
    <row r="4" spans="1:13" ht="18.75" x14ac:dyDescent="0.45">
      <c r="A4" s="235" t="s">
        <v>6</v>
      </c>
      <c r="B4" s="236" t="s">
        <v>16</v>
      </c>
      <c r="C4" s="236"/>
      <c r="D4" s="232" t="s">
        <v>20</v>
      </c>
      <c r="E4" s="226">
        <v>3</v>
      </c>
      <c r="F4" s="233" t="s">
        <v>5</v>
      </c>
      <c r="H4" s="214" t="s">
        <v>19</v>
      </c>
      <c r="I4" s="227">
        <v>3</v>
      </c>
      <c r="J4" s="228">
        <v>3</v>
      </c>
      <c r="K4" s="227">
        <v>1352</v>
      </c>
      <c r="M4" s="229" t="str">
        <f>IF(C3='ورود اطلاعات'!E8," - محروم"," ")</f>
        <v xml:space="preserve"> </v>
      </c>
    </row>
    <row r="5" spans="1:13" ht="18.75" x14ac:dyDescent="0.45">
      <c r="A5" s="236"/>
      <c r="B5" s="236"/>
      <c r="C5" s="236"/>
      <c r="D5" s="237" t="s">
        <v>87</v>
      </c>
      <c r="E5" s="226">
        <v>4</v>
      </c>
      <c r="F5" s="233" t="s">
        <v>17</v>
      </c>
      <c r="I5" s="227">
        <v>4</v>
      </c>
      <c r="J5" s="228">
        <v>4</v>
      </c>
      <c r="K5" s="227">
        <v>1353</v>
      </c>
      <c r="M5" s="229" t="str">
        <f>IF(C3='ورود اطلاعات'!E9," - محروم"," ")</f>
        <v xml:space="preserve"> </v>
      </c>
    </row>
    <row r="6" spans="1:13" ht="19.5" thickBot="1" x14ac:dyDescent="0.5">
      <c r="A6" s="236"/>
      <c r="B6" s="236"/>
      <c r="C6" s="236"/>
      <c r="D6" s="238" t="s">
        <v>13</v>
      </c>
      <c r="F6" s="233" t="s">
        <v>18</v>
      </c>
      <c r="I6" s="227">
        <v>5</v>
      </c>
      <c r="J6" s="228">
        <v>5</v>
      </c>
      <c r="K6" s="227">
        <v>1354</v>
      </c>
      <c r="M6" s="229" t="str">
        <f>IF(C3='ورود اطلاعات'!E10," - محروم"," ")</f>
        <v xml:space="preserve"> </v>
      </c>
    </row>
    <row r="7" spans="1:13" ht="19.5" thickBot="1" x14ac:dyDescent="0.5">
      <c r="A7" s="236"/>
      <c r="B7" s="236"/>
      <c r="C7" s="236"/>
      <c r="D7" s="238" t="s">
        <v>78</v>
      </c>
      <c r="F7" s="239" t="s">
        <v>73</v>
      </c>
      <c r="I7" s="227">
        <v>6</v>
      </c>
      <c r="J7" s="228">
        <v>6</v>
      </c>
      <c r="K7" s="227">
        <v>1355</v>
      </c>
      <c r="M7" s="229" t="str">
        <f>IF(C3='ورود اطلاعات'!E11," - محروم"," ")</f>
        <v xml:space="preserve"> </v>
      </c>
    </row>
    <row r="8" spans="1:13" ht="19.5" thickBot="1" x14ac:dyDescent="0.5">
      <c r="A8" s="236"/>
      <c r="B8" s="236"/>
      <c r="C8" s="236"/>
      <c r="D8" s="238" t="s">
        <v>79</v>
      </c>
      <c r="F8" s="159"/>
      <c r="I8" s="227">
        <v>7</v>
      </c>
      <c r="J8" s="228">
        <v>7</v>
      </c>
      <c r="K8" s="227">
        <v>1356</v>
      </c>
      <c r="M8" s="229" t="str">
        <f>IF(C3='ورود اطلاعات'!E12," - محروم"," ")</f>
        <v xml:space="preserve"> </v>
      </c>
    </row>
    <row r="9" spans="1:13" ht="19.5" thickBot="1" x14ac:dyDescent="0.25">
      <c r="D9" s="238" t="s">
        <v>88</v>
      </c>
      <c r="F9" s="70" t="s">
        <v>22</v>
      </c>
      <c r="I9" s="227">
        <v>8</v>
      </c>
      <c r="J9" s="228">
        <v>8</v>
      </c>
      <c r="K9" s="227">
        <v>1357</v>
      </c>
      <c r="M9" s="229" t="str">
        <f>IF(C3='ورود اطلاعات'!E13," - محروم"," ")</f>
        <v xml:space="preserve"> </v>
      </c>
    </row>
    <row r="10" spans="1:13" x14ac:dyDescent="0.2">
      <c r="F10" s="70" t="s">
        <v>26</v>
      </c>
      <c r="I10" s="227">
        <v>9</v>
      </c>
      <c r="J10" s="228">
        <v>9</v>
      </c>
      <c r="K10" s="227">
        <v>1358</v>
      </c>
    </row>
    <row r="11" spans="1:13" x14ac:dyDescent="0.2">
      <c r="I11" s="227">
        <v>10</v>
      </c>
      <c r="J11" s="228">
        <v>10</v>
      </c>
      <c r="K11" s="227">
        <v>1359</v>
      </c>
    </row>
    <row r="12" spans="1:13" x14ac:dyDescent="0.2">
      <c r="A12" s="240" t="s">
        <v>75</v>
      </c>
      <c r="I12" s="227">
        <v>11</v>
      </c>
      <c r="J12" s="228">
        <v>11</v>
      </c>
      <c r="K12" s="227">
        <v>1360</v>
      </c>
    </row>
    <row r="13" spans="1:13" x14ac:dyDescent="0.2">
      <c r="A13" s="240" t="s">
        <v>34</v>
      </c>
      <c r="I13" s="227">
        <v>12</v>
      </c>
      <c r="J13" s="228">
        <v>12</v>
      </c>
      <c r="K13" s="227">
        <v>1361</v>
      </c>
    </row>
    <row r="14" spans="1:13" ht="15" x14ac:dyDescent="0.25">
      <c r="A14" s="241" t="s">
        <v>76</v>
      </c>
      <c r="I14" s="227">
        <v>13</v>
      </c>
      <c r="K14" s="227">
        <v>1362</v>
      </c>
    </row>
    <row r="15" spans="1:13" x14ac:dyDescent="0.2">
      <c r="D15" s="214" t="s">
        <v>41</v>
      </c>
      <c r="I15" s="227">
        <v>14</v>
      </c>
      <c r="K15" s="227">
        <v>1363</v>
      </c>
    </row>
    <row r="16" spans="1:13" x14ac:dyDescent="0.2">
      <c r="D16" s="214" t="s">
        <v>40</v>
      </c>
      <c r="I16" s="227">
        <v>15</v>
      </c>
      <c r="K16" s="227">
        <v>1364</v>
      </c>
    </row>
    <row r="17" spans="3:11" x14ac:dyDescent="0.2">
      <c r="I17" s="227">
        <v>16</v>
      </c>
      <c r="K17" s="227">
        <v>1365</v>
      </c>
    </row>
    <row r="18" spans="3:11" x14ac:dyDescent="0.2">
      <c r="I18" s="227">
        <v>17</v>
      </c>
      <c r="K18" s="227">
        <v>1366</v>
      </c>
    </row>
    <row r="19" spans="3:11" x14ac:dyDescent="0.2">
      <c r="I19" s="227">
        <v>18</v>
      </c>
      <c r="K19" s="227">
        <v>1367</v>
      </c>
    </row>
    <row r="20" spans="3:11" x14ac:dyDescent="0.2">
      <c r="I20" s="227">
        <v>19</v>
      </c>
      <c r="K20" s="227">
        <v>1368</v>
      </c>
    </row>
    <row r="21" spans="3:11" ht="15" customHeight="1" x14ac:dyDescent="0.2">
      <c r="C21" s="394" t="s">
        <v>77</v>
      </c>
      <c r="D21" s="395"/>
      <c r="E21" s="395"/>
      <c r="F21" s="395"/>
      <c r="G21" s="396"/>
      <c r="I21" s="227">
        <v>20</v>
      </c>
      <c r="K21" s="227">
        <v>1369</v>
      </c>
    </row>
    <row r="22" spans="3:11" ht="15" customHeight="1" x14ac:dyDescent="0.2">
      <c r="C22" s="397"/>
      <c r="D22" s="398"/>
      <c r="E22" s="398"/>
      <c r="F22" s="398"/>
      <c r="G22" s="399"/>
      <c r="I22" s="227">
        <v>21</v>
      </c>
      <c r="K22" s="227">
        <v>1370</v>
      </c>
    </row>
    <row r="23" spans="3:11" ht="15" customHeight="1" x14ac:dyDescent="0.2">
      <c r="C23" s="400"/>
      <c r="D23" s="401"/>
      <c r="E23" s="401"/>
      <c r="F23" s="401"/>
      <c r="G23" s="402"/>
      <c r="I23" s="227">
        <v>22</v>
      </c>
      <c r="K23" s="227">
        <v>1371</v>
      </c>
    </row>
    <row r="24" spans="3:11" x14ac:dyDescent="0.2">
      <c r="I24" s="227">
        <v>23</v>
      </c>
      <c r="K24" s="227">
        <v>1372</v>
      </c>
    </row>
    <row r="25" spans="3:11" x14ac:dyDescent="0.2">
      <c r="I25" s="227">
        <v>24</v>
      </c>
      <c r="K25" s="227">
        <v>1373</v>
      </c>
    </row>
    <row r="26" spans="3:11" x14ac:dyDescent="0.2">
      <c r="I26" s="227">
        <v>25</v>
      </c>
      <c r="K26" s="227">
        <v>1374</v>
      </c>
    </row>
    <row r="27" spans="3:11" x14ac:dyDescent="0.2">
      <c r="I27" s="227">
        <v>26</v>
      </c>
      <c r="K27" s="227">
        <v>1375</v>
      </c>
    </row>
    <row r="28" spans="3:11" x14ac:dyDescent="0.2">
      <c r="I28" s="227">
        <v>27</v>
      </c>
      <c r="K28" s="227">
        <v>1376</v>
      </c>
    </row>
    <row r="29" spans="3:11" x14ac:dyDescent="0.2">
      <c r="I29" s="227">
        <v>28</v>
      </c>
      <c r="K29" s="227">
        <v>1377</v>
      </c>
    </row>
    <row r="30" spans="3:11" x14ac:dyDescent="0.2">
      <c r="I30" s="227">
        <v>29</v>
      </c>
      <c r="K30" s="227">
        <v>1378</v>
      </c>
    </row>
    <row r="31" spans="3:11" x14ac:dyDescent="0.2">
      <c r="I31" s="227">
        <v>30</v>
      </c>
      <c r="K31" s="227">
        <v>1379</v>
      </c>
    </row>
    <row r="32" spans="3:11" x14ac:dyDescent="0.2">
      <c r="I32" s="227">
        <v>31</v>
      </c>
      <c r="K32" s="227">
        <v>1380</v>
      </c>
    </row>
    <row r="33" spans="11:11" x14ac:dyDescent="0.2">
      <c r="K33" s="227">
        <v>1381</v>
      </c>
    </row>
    <row r="34" spans="11:11" x14ac:dyDescent="0.2">
      <c r="K34" s="227">
        <v>1382</v>
      </c>
    </row>
    <row r="35" spans="11:11" x14ac:dyDescent="0.2">
      <c r="K35" s="227">
        <v>1383</v>
      </c>
    </row>
    <row r="36" spans="11:11" x14ac:dyDescent="0.2">
      <c r="K36" s="227">
        <v>1384</v>
      </c>
    </row>
    <row r="37" spans="11:11" x14ac:dyDescent="0.2">
      <c r="K37" s="227">
        <v>1385</v>
      </c>
    </row>
    <row r="38" spans="11:11" x14ac:dyDescent="0.2">
      <c r="K38" s="227">
        <v>1386</v>
      </c>
    </row>
    <row r="39" spans="11:11" x14ac:dyDescent="0.2">
      <c r="K39" s="227">
        <v>1387</v>
      </c>
    </row>
    <row r="40" spans="11:11" x14ac:dyDescent="0.2">
      <c r="K40" s="227">
        <v>1388</v>
      </c>
    </row>
    <row r="41" spans="11:11" x14ac:dyDescent="0.2">
      <c r="K41" s="227">
        <v>1389</v>
      </c>
    </row>
    <row r="42" spans="11:11" x14ac:dyDescent="0.2">
      <c r="K42" s="227">
        <v>1390</v>
      </c>
    </row>
    <row r="43" spans="11:11" x14ac:dyDescent="0.2">
      <c r="K43" s="227">
        <v>1391</v>
      </c>
    </row>
    <row r="44" spans="11:11" x14ac:dyDescent="0.2">
      <c r="K44" s="227">
        <v>1392</v>
      </c>
    </row>
    <row r="45" spans="11:11" x14ac:dyDescent="0.2">
      <c r="K45" s="227">
        <v>1393</v>
      </c>
    </row>
    <row r="46" spans="11:11" x14ac:dyDescent="0.2">
      <c r="K46" s="227">
        <v>1394</v>
      </c>
    </row>
    <row r="47" spans="11:11" x14ac:dyDescent="0.2">
      <c r="K47" s="227">
        <v>1395</v>
      </c>
    </row>
    <row r="48" spans="11:11" x14ac:dyDescent="0.2">
      <c r="K48" s="227">
        <v>1396</v>
      </c>
    </row>
    <row r="49" spans="11:11" x14ac:dyDescent="0.2">
      <c r="K49" s="227">
        <v>1397</v>
      </c>
    </row>
    <row r="50" spans="11:11" x14ac:dyDescent="0.2">
      <c r="K50" s="227">
        <v>1398</v>
      </c>
    </row>
    <row r="51" spans="11:11" x14ac:dyDescent="0.2">
      <c r="K51" s="227">
        <v>1399</v>
      </c>
    </row>
    <row r="52" spans="11:11" x14ac:dyDescent="0.2">
      <c r="K52" s="227">
        <v>1400</v>
      </c>
    </row>
    <row r="53" spans="11:11" x14ac:dyDescent="0.2">
      <c r="K53" s="227">
        <v>1401</v>
      </c>
    </row>
    <row r="54" spans="11:11" x14ac:dyDescent="0.2">
      <c r="K54" s="227">
        <v>1402</v>
      </c>
    </row>
    <row r="55" spans="11:11" x14ac:dyDescent="0.2">
      <c r="K55" s="227">
        <v>1403</v>
      </c>
    </row>
    <row r="56" spans="11:11" x14ac:dyDescent="0.2">
      <c r="K56" s="227">
        <v>1404</v>
      </c>
    </row>
    <row r="57" spans="11:11" x14ac:dyDescent="0.2">
      <c r="K57" s="227">
        <v>1405</v>
      </c>
    </row>
    <row r="58" spans="11:11" x14ac:dyDescent="0.2">
      <c r="K58" s="227">
        <v>1406</v>
      </c>
    </row>
    <row r="59" spans="11:11" x14ac:dyDescent="0.2">
      <c r="K59" s="227">
        <v>1407</v>
      </c>
    </row>
    <row r="60" spans="11:11" x14ac:dyDescent="0.2">
      <c r="K60" s="227">
        <v>1408</v>
      </c>
    </row>
    <row r="61" spans="11:11" x14ac:dyDescent="0.2">
      <c r="K61" s="227">
        <v>1409</v>
      </c>
    </row>
    <row r="62" spans="11:11" x14ac:dyDescent="0.2">
      <c r="K62" s="227">
        <v>1410</v>
      </c>
    </row>
    <row r="63" spans="11:11" x14ac:dyDescent="0.2">
      <c r="K63" s="227">
        <v>1411</v>
      </c>
    </row>
    <row r="64" spans="11:11" x14ac:dyDescent="0.2">
      <c r="K64" s="227">
        <v>1412</v>
      </c>
    </row>
    <row r="65" spans="11:11" x14ac:dyDescent="0.2">
      <c r="K65" s="227">
        <v>1413</v>
      </c>
    </row>
    <row r="66" spans="11:11" x14ac:dyDescent="0.2">
      <c r="K66" s="227">
        <v>1414</v>
      </c>
    </row>
    <row r="67" spans="11:11" x14ac:dyDescent="0.2">
      <c r="K67" s="227">
        <v>1415</v>
      </c>
    </row>
    <row r="68" spans="11:11" x14ac:dyDescent="0.2">
      <c r="K68" s="227">
        <v>1416</v>
      </c>
    </row>
    <row r="69" spans="11:11" x14ac:dyDescent="0.2">
      <c r="K69" s="227">
        <v>1417</v>
      </c>
    </row>
    <row r="70" spans="11:11" x14ac:dyDescent="0.2">
      <c r="K70" s="227">
        <v>1418</v>
      </c>
    </row>
    <row r="71" spans="11:11" x14ac:dyDescent="0.2">
      <c r="K71" s="227">
        <v>1419</v>
      </c>
    </row>
    <row r="72" spans="11:11" x14ac:dyDescent="0.2">
      <c r="K72" s="227">
        <v>1420</v>
      </c>
    </row>
    <row r="73" spans="11:11" x14ac:dyDescent="0.2">
      <c r="K73" s="227">
        <v>1421</v>
      </c>
    </row>
    <row r="74" spans="11:11" x14ac:dyDescent="0.2">
      <c r="K74" s="227">
        <v>1422</v>
      </c>
    </row>
    <row r="75" spans="11:11" x14ac:dyDescent="0.2">
      <c r="K75" s="227">
        <v>1423</v>
      </c>
    </row>
    <row r="76" spans="11:11" x14ac:dyDescent="0.2">
      <c r="K76" s="227">
        <v>1424</v>
      </c>
    </row>
    <row r="77" spans="11:11" x14ac:dyDescent="0.2">
      <c r="K77" s="227">
        <v>1425</v>
      </c>
    </row>
    <row r="78" spans="11:11" x14ac:dyDescent="0.2">
      <c r="K78" s="227">
        <v>1426</v>
      </c>
    </row>
    <row r="79" spans="11:11" x14ac:dyDescent="0.2">
      <c r="K79" s="227">
        <v>1427</v>
      </c>
    </row>
    <row r="80" spans="11:11" x14ac:dyDescent="0.2">
      <c r="K80" s="227">
        <v>1428</v>
      </c>
    </row>
    <row r="81" spans="11:11" x14ac:dyDescent="0.2">
      <c r="K81" s="227">
        <v>1429</v>
      </c>
    </row>
    <row r="82" spans="11:11" x14ac:dyDescent="0.2">
      <c r="K82" s="227">
        <v>1430</v>
      </c>
    </row>
    <row r="83" spans="11:11" x14ac:dyDescent="0.2">
      <c r="K83" s="227">
        <v>1431</v>
      </c>
    </row>
    <row r="84" spans="11:11" x14ac:dyDescent="0.2">
      <c r="K84" s="227">
        <v>1432</v>
      </c>
    </row>
    <row r="85" spans="11:11" x14ac:dyDescent="0.2">
      <c r="K85" s="227">
        <v>1433</v>
      </c>
    </row>
    <row r="86" spans="11:11" x14ac:dyDescent="0.2">
      <c r="K86" s="227">
        <v>1434</v>
      </c>
    </row>
    <row r="87" spans="11:11" x14ac:dyDescent="0.2">
      <c r="K87" s="227">
        <v>1435</v>
      </c>
    </row>
    <row r="88" spans="11:11" x14ac:dyDescent="0.2">
      <c r="K88" s="227">
        <v>1436</v>
      </c>
    </row>
    <row r="89" spans="11:11" x14ac:dyDescent="0.2">
      <c r="K89" s="227">
        <v>1437</v>
      </c>
    </row>
    <row r="90" spans="11:11" x14ac:dyDescent="0.2">
      <c r="K90" s="227">
        <v>1438</v>
      </c>
    </row>
    <row r="91" spans="11:11" x14ac:dyDescent="0.2">
      <c r="K91" s="227">
        <v>1439</v>
      </c>
    </row>
    <row r="92" spans="11:11" x14ac:dyDescent="0.2">
      <c r="K92" s="227">
        <v>1440</v>
      </c>
    </row>
    <row r="93" spans="11:11" x14ac:dyDescent="0.2">
      <c r="K93" s="227">
        <v>1441</v>
      </c>
    </row>
    <row r="94" spans="11:11" x14ac:dyDescent="0.2">
      <c r="K94" s="227">
        <v>1442</v>
      </c>
    </row>
    <row r="95" spans="11:11" x14ac:dyDescent="0.2">
      <c r="K95" s="227">
        <v>1443</v>
      </c>
    </row>
    <row r="96" spans="11:11" x14ac:dyDescent="0.2">
      <c r="K96" s="227">
        <v>1444</v>
      </c>
    </row>
    <row r="97" spans="11:11" x14ac:dyDescent="0.2">
      <c r="K97" s="227">
        <v>1445</v>
      </c>
    </row>
    <row r="98" spans="11:11" x14ac:dyDescent="0.2">
      <c r="K98" s="227">
        <v>1446</v>
      </c>
    </row>
    <row r="99" spans="11:11" x14ac:dyDescent="0.2">
      <c r="K99" s="227">
        <v>1447</v>
      </c>
    </row>
    <row r="100" spans="11:11" x14ac:dyDescent="0.2">
      <c r="K100" s="227">
        <v>1448</v>
      </c>
    </row>
    <row r="101" spans="11:11" x14ac:dyDescent="0.2">
      <c r="K101" s="227">
        <v>1449</v>
      </c>
    </row>
    <row r="102" spans="11:11" x14ac:dyDescent="0.2">
      <c r="K102" s="227">
        <v>1450</v>
      </c>
    </row>
    <row r="103" spans="11:11" x14ac:dyDescent="0.2">
      <c r="K103" s="227">
        <v>1451</v>
      </c>
    </row>
    <row r="104" spans="11:11" x14ac:dyDescent="0.2">
      <c r="K104" s="227">
        <v>1452</v>
      </c>
    </row>
    <row r="105" spans="11:11" x14ac:dyDescent="0.2">
      <c r="K105" s="227">
        <v>1453</v>
      </c>
    </row>
    <row r="106" spans="11:11" x14ac:dyDescent="0.2">
      <c r="K106" s="227">
        <v>1454</v>
      </c>
    </row>
    <row r="107" spans="11:11" x14ac:dyDescent="0.2">
      <c r="K107" s="227">
        <v>1455</v>
      </c>
    </row>
    <row r="108" spans="11:11" x14ac:dyDescent="0.2">
      <c r="K108" s="227">
        <v>1456</v>
      </c>
    </row>
    <row r="109" spans="11:11" x14ac:dyDescent="0.2">
      <c r="K109" s="227">
        <v>1457</v>
      </c>
    </row>
    <row r="110" spans="11:11" x14ac:dyDescent="0.2">
      <c r="K110" s="227">
        <v>1458</v>
      </c>
    </row>
    <row r="111" spans="11:11" x14ac:dyDescent="0.2">
      <c r="K111" s="227">
        <v>1459</v>
      </c>
    </row>
    <row r="112" spans="11:11" x14ac:dyDescent="0.2">
      <c r="K112" s="227">
        <v>1460</v>
      </c>
    </row>
    <row r="113" spans="11:11" x14ac:dyDescent="0.2">
      <c r="K113" s="227">
        <v>1461</v>
      </c>
    </row>
    <row r="114" spans="11:11" x14ac:dyDescent="0.2">
      <c r="K114" s="227">
        <v>1462</v>
      </c>
    </row>
    <row r="115" spans="11:11" x14ac:dyDescent="0.2">
      <c r="K115" s="227">
        <v>1463</v>
      </c>
    </row>
    <row r="116" spans="11:11" x14ac:dyDescent="0.2">
      <c r="K116" s="227">
        <v>1464</v>
      </c>
    </row>
    <row r="117" spans="11:11" x14ac:dyDescent="0.2">
      <c r="K117" s="227">
        <v>1465</v>
      </c>
    </row>
    <row r="118" spans="11:11" x14ac:dyDescent="0.2">
      <c r="K118" s="227">
        <v>1466</v>
      </c>
    </row>
    <row r="119" spans="11:11" x14ac:dyDescent="0.2">
      <c r="K119" s="227">
        <v>1467</v>
      </c>
    </row>
    <row r="120" spans="11:11" x14ac:dyDescent="0.2">
      <c r="K120" s="227">
        <v>1468</v>
      </c>
    </row>
    <row r="121" spans="11:11" x14ac:dyDescent="0.2">
      <c r="K121" s="227">
        <v>1469</v>
      </c>
    </row>
    <row r="122" spans="11:11" x14ac:dyDescent="0.2">
      <c r="K122" s="227">
        <v>1470</v>
      </c>
    </row>
    <row r="123" spans="11:11" x14ac:dyDescent="0.2">
      <c r="K123" s="227">
        <v>1471</v>
      </c>
    </row>
    <row r="124" spans="11:11" x14ac:dyDescent="0.2">
      <c r="K124" s="227">
        <v>1472</v>
      </c>
    </row>
    <row r="125" spans="11:11" x14ac:dyDescent="0.2">
      <c r="K125" s="227">
        <v>1473</v>
      </c>
    </row>
    <row r="126" spans="11:11" x14ac:dyDescent="0.2">
      <c r="K126" s="227">
        <v>1474</v>
      </c>
    </row>
    <row r="127" spans="11:11" x14ac:dyDescent="0.2">
      <c r="K127" s="227">
        <v>1475</v>
      </c>
    </row>
    <row r="128" spans="11:11" x14ac:dyDescent="0.2">
      <c r="K128" s="227">
        <v>1476</v>
      </c>
    </row>
    <row r="129" spans="11:11" x14ac:dyDescent="0.2">
      <c r="K129" s="227">
        <v>1477</v>
      </c>
    </row>
    <row r="130" spans="11:11" x14ac:dyDescent="0.2">
      <c r="K130" s="227">
        <v>1478</v>
      </c>
    </row>
    <row r="131" spans="11:11" x14ac:dyDescent="0.2">
      <c r="K131" s="227">
        <v>1479</v>
      </c>
    </row>
    <row r="132" spans="11:11" x14ac:dyDescent="0.2">
      <c r="K132" s="227">
        <v>1480</v>
      </c>
    </row>
    <row r="133" spans="11:11" x14ac:dyDescent="0.2">
      <c r="K133" s="227">
        <v>1481</v>
      </c>
    </row>
    <row r="134" spans="11:11" x14ac:dyDescent="0.2">
      <c r="K134" s="227">
        <v>1482</v>
      </c>
    </row>
    <row r="135" spans="11:11" x14ac:dyDescent="0.2">
      <c r="K135" s="227">
        <v>1483</v>
      </c>
    </row>
    <row r="136" spans="11:11" x14ac:dyDescent="0.2">
      <c r="K136" s="227">
        <v>1484</v>
      </c>
    </row>
    <row r="137" spans="11:11" x14ac:dyDescent="0.2">
      <c r="K137" s="227">
        <v>1485</v>
      </c>
    </row>
    <row r="138" spans="11:11" x14ac:dyDescent="0.2">
      <c r="K138" s="227">
        <v>1486</v>
      </c>
    </row>
    <row r="139" spans="11:11" x14ac:dyDescent="0.2">
      <c r="K139" s="227">
        <v>1487</v>
      </c>
    </row>
    <row r="140" spans="11:11" x14ac:dyDescent="0.2">
      <c r="K140" s="227">
        <v>1488</v>
      </c>
    </row>
    <row r="141" spans="11:11" x14ac:dyDescent="0.2">
      <c r="K141" s="227">
        <v>1489</v>
      </c>
    </row>
    <row r="142" spans="11:11" x14ac:dyDescent="0.2">
      <c r="K142" s="227">
        <v>1490</v>
      </c>
    </row>
    <row r="143" spans="11:11" x14ac:dyDescent="0.2">
      <c r="K143" s="227">
        <v>1491</v>
      </c>
    </row>
    <row r="144" spans="11:11" x14ac:dyDescent="0.2">
      <c r="K144" s="227">
        <v>1492</v>
      </c>
    </row>
    <row r="145" spans="11:11" x14ac:dyDescent="0.2">
      <c r="K145" s="227">
        <v>1493</v>
      </c>
    </row>
    <row r="146" spans="11:11" x14ac:dyDescent="0.2">
      <c r="K146" s="227">
        <v>1494</v>
      </c>
    </row>
    <row r="147" spans="11:11" x14ac:dyDescent="0.2">
      <c r="K147" s="227">
        <v>1495</v>
      </c>
    </row>
    <row r="148" spans="11:11" x14ac:dyDescent="0.2">
      <c r="K148" s="227">
        <v>1496</v>
      </c>
    </row>
    <row r="149" spans="11:11" x14ac:dyDescent="0.2">
      <c r="K149" s="227">
        <v>1497</v>
      </c>
    </row>
    <row r="150" spans="11:11" x14ac:dyDescent="0.2">
      <c r="K150" s="227">
        <v>1498</v>
      </c>
    </row>
    <row r="151" spans="11:11" x14ac:dyDescent="0.2">
      <c r="K151" s="227">
        <v>1499</v>
      </c>
    </row>
    <row r="152" spans="11:11" x14ac:dyDescent="0.2">
      <c r="K152" s="227">
        <v>1500</v>
      </c>
    </row>
    <row r="153" spans="11:11" x14ac:dyDescent="0.2">
      <c r="K153" s="227">
        <v>1501</v>
      </c>
    </row>
    <row r="154" spans="11:11" x14ac:dyDescent="0.2">
      <c r="K154" s="227">
        <v>1502</v>
      </c>
    </row>
    <row r="155" spans="11:11" x14ac:dyDescent="0.2">
      <c r="K155" s="227">
        <v>1503</v>
      </c>
    </row>
    <row r="156" spans="11:11" x14ac:dyDescent="0.2">
      <c r="K156" s="227">
        <v>1504</v>
      </c>
    </row>
    <row r="157" spans="11:11" x14ac:dyDescent="0.2">
      <c r="K157" s="227">
        <v>1505</v>
      </c>
    </row>
  </sheetData>
  <sheetProtection algorithmName="SHA-512" hashValue="Yy+YiPl458GRnzf9qrXBgP7QQI3BQZK3L6oMpNRBTsAEjocqD882qBccD4ZGAW4iuSVHhBxhBSn8Gtxaq7w5pg==" saltValue="4GXi4YjRjZ6M1dSNmg/yOQ==" spinCount="100000" sheet="1" objects="1" scenarios="1"/>
  <mergeCells count="1">
    <mergeCell ref="C21:G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pageSetUpPr fitToPage="1"/>
  </sheetPr>
  <dimension ref="A1:N58"/>
  <sheetViews>
    <sheetView rightToLeft="1" zoomScaleNormal="100" zoomScaleSheetLayoutView="100" workbookViewId="0">
      <selection activeCell="L3" sqref="L3"/>
    </sheetView>
  </sheetViews>
  <sheetFormatPr defaultRowHeight="14.25" x14ac:dyDescent="0.2"/>
  <cols>
    <col min="1" max="1" width="3.625" style="70" customWidth="1"/>
    <col min="2" max="2" width="10.875" style="70" customWidth="1"/>
    <col min="3" max="3" width="11" style="70" customWidth="1"/>
    <col min="4" max="10" width="9" style="70"/>
    <col min="11" max="11" width="12" style="70" customWidth="1"/>
    <col min="12" max="12" width="13.125" style="70" customWidth="1"/>
    <col min="13" max="13" width="10" style="70" customWidth="1"/>
    <col min="14" max="14" width="4.375" style="70" customWidth="1"/>
    <col min="15" max="16384" width="9" style="70"/>
  </cols>
  <sheetData>
    <row r="1" spans="1:14" ht="34.5" customHeight="1" x14ac:dyDescent="0.6">
      <c r="A1" s="242"/>
      <c r="B1" s="405" t="s">
        <v>51</v>
      </c>
      <c r="C1" s="405"/>
      <c r="D1" s="405"/>
      <c r="E1" s="405"/>
      <c r="F1" s="405"/>
      <c r="G1" s="405"/>
      <c r="H1" s="405"/>
      <c r="I1" s="405"/>
      <c r="J1" s="405"/>
      <c r="K1" s="405"/>
      <c r="L1" s="405"/>
      <c r="M1" s="405"/>
      <c r="N1" s="406"/>
    </row>
    <row r="2" spans="1:14" ht="32.25" customHeight="1" thickBot="1" x14ac:dyDescent="0.25">
      <c r="A2" s="243"/>
      <c r="B2" s="403" t="s">
        <v>49</v>
      </c>
      <c r="C2" s="403"/>
      <c r="D2" s="403"/>
      <c r="E2" s="403"/>
      <c r="F2" s="403"/>
      <c r="G2" s="403"/>
      <c r="H2" s="403"/>
      <c r="I2" s="403"/>
      <c r="J2" s="403"/>
      <c r="K2" s="403"/>
      <c r="L2" s="403"/>
      <c r="M2" s="403"/>
      <c r="N2" s="404"/>
    </row>
    <row r="3" spans="1:14" ht="15" thickBot="1" x14ac:dyDescent="0.25">
      <c r="A3" s="243"/>
      <c r="B3" s="14"/>
      <c r="C3" s="244"/>
      <c r="D3" s="245"/>
      <c r="E3" s="245"/>
      <c r="F3" s="245"/>
      <c r="G3" s="245"/>
      <c r="H3" s="245"/>
      <c r="I3" s="245"/>
      <c r="J3" s="245"/>
      <c r="K3" s="246"/>
      <c r="L3" s="14"/>
      <c r="M3" s="14"/>
      <c r="N3" s="247"/>
    </row>
    <row r="4" spans="1:14" x14ac:dyDescent="0.2">
      <c r="A4" s="243"/>
      <c r="B4" s="14"/>
      <c r="C4" s="248"/>
      <c r="D4" s="416" t="s">
        <v>52</v>
      </c>
      <c r="E4" s="417"/>
      <c r="F4" s="417"/>
      <c r="G4" s="417"/>
      <c r="H4" s="417"/>
      <c r="I4" s="417"/>
      <c r="J4" s="418"/>
      <c r="K4" s="249"/>
      <c r="L4" s="14"/>
      <c r="M4" s="14"/>
      <c r="N4" s="247"/>
    </row>
    <row r="5" spans="1:14" x14ac:dyDescent="0.2">
      <c r="A5" s="243"/>
      <c r="B5" s="14"/>
      <c r="C5" s="248"/>
      <c r="D5" s="419"/>
      <c r="E5" s="420"/>
      <c r="F5" s="420"/>
      <c r="G5" s="420"/>
      <c r="H5" s="420"/>
      <c r="I5" s="420"/>
      <c r="J5" s="421"/>
      <c r="K5" s="249"/>
      <c r="L5" s="14"/>
      <c r="M5" s="14"/>
      <c r="N5" s="247"/>
    </row>
    <row r="6" spans="1:14" x14ac:dyDescent="0.2">
      <c r="A6" s="243"/>
      <c r="B6" s="14"/>
      <c r="C6" s="248"/>
      <c r="D6" s="419"/>
      <c r="E6" s="420"/>
      <c r="F6" s="420"/>
      <c r="G6" s="420"/>
      <c r="H6" s="420"/>
      <c r="I6" s="420"/>
      <c r="J6" s="421"/>
      <c r="K6" s="249"/>
      <c r="L6" s="14"/>
      <c r="M6" s="14"/>
      <c r="N6" s="247"/>
    </row>
    <row r="7" spans="1:14" ht="15" thickBot="1" x14ac:dyDescent="0.25">
      <c r="A7" s="243"/>
      <c r="B7" s="14"/>
      <c r="C7" s="248"/>
      <c r="D7" s="422"/>
      <c r="E7" s="423"/>
      <c r="F7" s="423"/>
      <c r="G7" s="423"/>
      <c r="H7" s="423"/>
      <c r="I7" s="423"/>
      <c r="J7" s="424"/>
      <c r="K7" s="249"/>
      <c r="L7" s="14"/>
      <c r="M7" s="14"/>
      <c r="N7" s="247"/>
    </row>
    <row r="8" spans="1:14" ht="14.25" customHeight="1" thickBot="1" x14ac:dyDescent="0.25">
      <c r="A8" s="243"/>
      <c r="B8" s="14"/>
      <c r="C8" s="248"/>
      <c r="D8" s="250"/>
      <c r="E8" s="250"/>
      <c r="F8" s="250"/>
      <c r="G8" s="250"/>
      <c r="H8" s="250"/>
      <c r="I8" s="250"/>
      <c r="J8" s="250"/>
      <c r="K8" s="249"/>
      <c r="L8" s="14"/>
      <c r="M8" s="14"/>
      <c r="N8" s="247"/>
    </row>
    <row r="9" spans="1:14" ht="21.75" thickBot="1" x14ac:dyDescent="0.25">
      <c r="A9" s="243"/>
      <c r="B9" s="14"/>
      <c r="C9" s="248"/>
      <c r="D9" s="432" t="s">
        <v>43</v>
      </c>
      <c r="E9" s="433"/>
      <c r="F9" s="434"/>
      <c r="G9" s="250"/>
      <c r="H9" s="250"/>
      <c r="I9" s="250"/>
      <c r="J9" s="250"/>
      <c r="K9" s="249"/>
      <c r="L9" s="14"/>
      <c r="M9" s="14"/>
      <c r="N9" s="247"/>
    </row>
    <row r="10" spans="1:14" ht="21.75" thickBot="1" x14ac:dyDescent="0.25">
      <c r="A10" s="243"/>
      <c r="B10" s="14"/>
      <c r="C10" s="248"/>
      <c r="D10" s="10" t="s">
        <v>0</v>
      </c>
      <c r="E10" s="11" t="s">
        <v>1</v>
      </c>
      <c r="F10" s="13" t="s">
        <v>2</v>
      </c>
      <c r="G10" s="251"/>
      <c r="H10" s="432" t="s">
        <v>44</v>
      </c>
      <c r="I10" s="433"/>
      <c r="J10" s="434"/>
      <c r="K10" s="249"/>
      <c r="L10" s="14"/>
      <c r="M10" s="14"/>
      <c r="N10" s="247"/>
    </row>
    <row r="11" spans="1:14" ht="21.75" thickBot="1" x14ac:dyDescent="0.25">
      <c r="A11" s="243"/>
      <c r="B11" s="14"/>
      <c r="C11" s="248"/>
      <c r="D11" s="252">
        <v>1</v>
      </c>
      <c r="E11" s="253">
        <v>1</v>
      </c>
      <c r="F11" s="254">
        <v>1390</v>
      </c>
      <c r="G11" s="251"/>
      <c r="H11" s="10" t="s">
        <v>0</v>
      </c>
      <c r="I11" s="11" t="s">
        <v>1</v>
      </c>
      <c r="J11" s="13" t="s">
        <v>2</v>
      </c>
      <c r="K11" s="249"/>
      <c r="L11" s="14"/>
      <c r="M11" s="14"/>
      <c r="N11" s="247"/>
    </row>
    <row r="12" spans="1:14" ht="21.75" thickBot="1" x14ac:dyDescent="0.25">
      <c r="A12" s="243"/>
      <c r="B12" s="14"/>
      <c r="C12" s="248"/>
      <c r="D12" s="251"/>
      <c r="E12" s="251"/>
      <c r="F12" s="251"/>
      <c r="G12" s="251"/>
      <c r="H12" s="252">
        <v>1</v>
      </c>
      <c r="I12" s="253">
        <v>1</v>
      </c>
      <c r="J12" s="254">
        <v>1397</v>
      </c>
      <c r="K12" s="249"/>
      <c r="L12" s="14"/>
      <c r="M12" s="14"/>
      <c r="N12" s="247"/>
    </row>
    <row r="13" spans="1:14" ht="15.75" customHeight="1" thickBot="1" x14ac:dyDescent="0.25">
      <c r="A13" s="243"/>
      <c r="B13" s="14"/>
      <c r="C13" s="248"/>
      <c r="D13" s="251"/>
      <c r="E13" s="251"/>
      <c r="F13" s="251"/>
      <c r="G13" s="251"/>
      <c r="H13" s="255"/>
      <c r="I13" s="255"/>
      <c r="J13" s="255"/>
      <c r="K13" s="249"/>
      <c r="L13" s="14"/>
      <c r="M13" s="14"/>
      <c r="N13" s="247"/>
    </row>
    <row r="14" spans="1:14" ht="21.75" thickBot="1" x14ac:dyDescent="0.25">
      <c r="A14" s="243"/>
      <c r="B14" s="14"/>
      <c r="C14" s="248"/>
      <c r="D14" s="251"/>
      <c r="E14" s="425" t="s">
        <v>39</v>
      </c>
      <c r="F14" s="426"/>
      <c r="G14" s="427"/>
      <c r="H14" s="251"/>
      <c r="I14" s="251"/>
      <c r="J14" s="251"/>
      <c r="K14" s="249"/>
      <c r="L14" s="14"/>
      <c r="M14" s="14"/>
      <c r="N14" s="247"/>
    </row>
    <row r="15" spans="1:14" ht="21" x14ac:dyDescent="0.2">
      <c r="A15" s="243"/>
      <c r="B15" s="14"/>
      <c r="C15" s="248"/>
      <c r="D15" s="251"/>
      <c r="E15" s="256" t="s">
        <v>0</v>
      </c>
      <c r="F15" s="257" t="s">
        <v>1</v>
      </c>
      <c r="G15" s="258" t="s">
        <v>2</v>
      </c>
      <c r="H15" s="251"/>
      <c r="I15" s="251"/>
      <c r="J15" s="251"/>
      <c r="K15" s="249"/>
      <c r="L15" s="14"/>
      <c r="M15" s="14"/>
      <c r="N15" s="247"/>
    </row>
    <row r="16" spans="1:14" ht="24.75" thickBot="1" x14ac:dyDescent="0.25">
      <c r="A16" s="243"/>
      <c r="B16" s="14"/>
      <c r="C16" s="248"/>
      <c r="D16" s="251"/>
      <c r="E16" s="259">
        <f>Sheet7!DW37</f>
        <v>0</v>
      </c>
      <c r="F16" s="260">
        <f>Sheet7!DX37</f>
        <v>0</v>
      </c>
      <c r="G16" s="261">
        <f>Sheet7!DY37</f>
        <v>14</v>
      </c>
      <c r="H16" s="251"/>
      <c r="I16" s="251"/>
      <c r="J16" s="251"/>
      <c r="K16" s="249"/>
      <c r="L16" s="14"/>
      <c r="M16" s="14"/>
      <c r="N16" s="247"/>
    </row>
    <row r="17" spans="1:14" ht="15" thickBot="1" x14ac:dyDescent="0.25">
      <c r="A17" s="243"/>
      <c r="B17" s="14"/>
      <c r="C17" s="262"/>
      <c r="D17" s="263"/>
      <c r="E17" s="263"/>
      <c r="F17" s="263"/>
      <c r="G17" s="263"/>
      <c r="H17" s="263"/>
      <c r="I17" s="263"/>
      <c r="J17" s="263"/>
      <c r="K17" s="264"/>
      <c r="L17" s="14"/>
      <c r="M17" s="14"/>
      <c r="N17" s="247"/>
    </row>
    <row r="18" spans="1:14" ht="11.25" customHeight="1" thickBot="1" x14ac:dyDescent="0.25">
      <c r="A18" s="243"/>
      <c r="B18" s="14"/>
      <c r="C18" s="14"/>
      <c r="D18" s="14"/>
      <c r="E18" s="14"/>
      <c r="F18" s="14"/>
      <c r="G18" s="14"/>
      <c r="H18" s="14"/>
      <c r="I18" s="14"/>
      <c r="J18" s="14"/>
      <c r="K18" s="14"/>
      <c r="L18" s="14"/>
      <c r="M18" s="14"/>
      <c r="N18" s="247"/>
    </row>
    <row r="19" spans="1:14" ht="15" thickBot="1" x14ac:dyDescent="0.25">
      <c r="A19" s="243"/>
      <c r="B19" s="14"/>
      <c r="C19" s="14"/>
      <c r="D19" s="244"/>
      <c r="E19" s="245"/>
      <c r="F19" s="245"/>
      <c r="G19" s="245"/>
      <c r="H19" s="245"/>
      <c r="I19" s="245"/>
      <c r="J19" s="245"/>
      <c r="K19" s="245"/>
      <c r="L19" s="245"/>
      <c r="M19" s="246"/>
      <c r="N19" s="247"/>
    </row>
    <row r="20" spans="1:14" ht="15" customHeight="1" x14ac:dyDescent="0.2">
      <c r="A20" s="243"/>
      <c r="B20" s="14"/>
      <c r="C20" s="14"/>
      <c r="D20" s="248"/>
      <c r="E20" s="407" t="s">
        <v>50</v>
      </c>
      <c r="F20" s="408"/>
      <c r="G20" s="408"/>
      <c r="H20" s="408"/>
      <c r="I20" s="408"/>
      <c r="J20" s="408"/>
      <c r="K20" s="408"/>
      <c r="L20" s="409"/>
      <c r="M20" s="249"/>
      <c r="N20" s="247"/>
    </row>
    <row r="21" spans="1:14" ht="15" customHeight="1" x14ac:dyDescent="0.2">
      <c r="A21" s="243"/>
      <c r="B21" s="14"/>
      <c r="C21" s="14"/>
      <c r="D21" s="248"/>
      <c r="E21" s="410"/>
      <c r="F21" s="411"/>
      <c r="G21" s="411"/>
      <c r="H21" s="411"/>
      <c r="I21" s="411"/>
      <c r="J21" s="411"/>
      <c r="K21" s="411"/>
      <c r="L21" s="412"/>
      <c r="M21" s="249"/>
      <c r="N21" s="247"/>
    </row>
    <row r="22" spans="1:14" ht="15.75" customHeight="1" thickBot="1" x14ac:dyDescent="0.25">
      <c r="A22" s="243"/>
      <c r="B22" s="14"/>
      <c r="C22" s="14"/>
      <c r="D22" s="248"/>
      <c r="E22" s="413"/>
      <c r="F22" s="414"/>
      <c r="G22" s="414"/>
      <c r="H22" s="414"/>
      <c r="I22" s="414"/>
      <c r="J22" s="414"/>
      <c r="K22" s="414"/>
      <c r="L22" s="415"/>
      <c r="M22" s="249"/>
      <c r="N22" s="247"/>
    </row>
    <row r="23" spans="1:14" ht="13.5" customHeight="1" thickBot="1" x14ac:dyDescent="0.25">
      <c r="A23" s="243"/>
      <c r="B23" s="14"/>
      <c r="C23" s="14"/>
      <c r="D23" s="248"/>
      <c r="E23" s="251"/>
      <c r="F23" s="251"/>
      <c r="G23" s="251"/>
      <c r="H23" s="251"/>
      <c r="I23" s="251"/>
      <c r="J23" s="251"/>
      <c r="K23" s="251"/>
      <c r="L23" s="251"/>
      <c r="M23" s="249"/>
      <c r="N23" s="247"/>
    </row>
    <row r="24" spans="1:14" ht="21.75" thickBot="1" x14ac:dyDescent="0.25">
      <c r="A24" s="243"/>
      <c r="B24" s="14"/>
      <c r="C24" s="14"/>
      <c r="D24" s="248"/>
      <c r="E24" s="432" t="s">
        <v>38</v>
      </c>
      <c r="F24" s="433"/>
      <c r="G24" s="434"/>
      <c r="H24" s="251"/>
      <c r="I24" s="251"/>
      <c r="J24" s="251"/>
      <c r="K24" s="251"/>
      <c r="L24" s="251"/>
      <c r="M24" s="249"/>
      <c r="N24" s="247"/>
    </row>
    <row r="25" spans="1:14" ht="21.75" thickBot="1" x14ac:dyDescent="0.25">
      <c r="A25" s="243"/>
      <c r="B25" s="14"/>
      <c r="C25" s="14"/>
      <c r="D25" s="248"/>
      <c r="E25" s="265" t="s">
        <v>0</v>
      </c>
      <c r="F25" s="266" t="s">
        <v>1</v>
      </c>
      <c r="G25" s="267" t="s">
        <v>2</v>
      </c>
      <c r="H25" s="251"/>
      <c r="I25" s="428" t="s">
        <v>42</v>
      </c>
      <c r="J25" s="429"/>
      <c r="K25" s="430" t="s">
        <v>41</v>
      </c>
      <c r="L25" s="431"/>
      <c r="M25" s="249"/>
      <c r="N25" s="247"/>
    </row>
    <row r="26" spans="1:14" ht="21.75" thickBot="1" x14ac:dyDescent="0.25">
      <c r="A26" s="243"/>
      <c r="B26" s="14"/>
      <c r="C26" s="14"/>
      <c r="D26" s="248"/>
      <c r="E26" s="268">
        <v>6</v>
      </c>
      <c r="F26" s="269">
        <v>6</v>
      </c>
      <c r="G26" s="270">
        <v>6</v>
      </c>
      <c r="H26" s="251"/>
      <c r="I26" s="251"/>
      <c r="J26" s="251"/>
      <c r="K26" s="251"/>
      <c r="L26" s="251"/>
      <c r="M26" s="249"/>
      <c r="N26" s="247"/>
    </row>
    <row r="27" spans="1:14" ht="15" thickBot="1" x14ac:dyDescent="0.25">
      <c r="A27" s="243"/>
      <c r="B27" s="14"/>
      <c r="C27" s="14"/>
      <c r="D27" s="248"/>
      <c r="E27" s="251"/>
      <c r="F27" s="251"/>
      <c r="G27" s="251"/>
      <c r="H27" s="251"/>
      <c r="I27" s="251"/>
      <c r="J27" s="251"/>
      <c r="K27" s="251"/>
      <c r="L27" s="251"/>
      <c r="M27" s="249"/>
      <c r="N27" s="247"/>
    </row>
    <row r="28" spans="1:14" ht="21.75" thickBot="1" x14ac:dyDescent="0.25">
      <c r="A28" s="243"/>
      <c r="B28" s="14"/>
      <c r="C28" s="14"/>
      <c r="D28" s="248"/>
      <c r="E28" s="251"/>
      <c r="F28" s="251"/>
      <c r="G28" s="251"/>
      <c r="H28" s="425" t="s">
        <v>37</v>
      </c>
      <c r="I28" s="426"/>
      <c r="J28" s="427"/>
      <c r="K28" s="251"/>
      <c r="L28" s="251"/>
      <c r="M28" s="249"/>
      <c r="N28" s="247"/>
    </row>
    <row r="29" spans="1:14" ht="21" x14ac:dyDescent="0.2">
      <c r="A29" s="243"/>
      <c r="B29" s="14"/>
      <c r="C29" s="14"/>
      <c r="D29" s="248"/>
      <c r="E29" s="251"/>
      <c r="F29" s="251"/>
      <c r="G29" s="251"/>
      <c r="H29" s="256" t="s">
        <v>0</v>
      </c>
      <c r="I29" s="257" t="s">
        <v>1</v>
      </c>
      <c r="J29" s="258" t="s">
        <v>2</v>
      </c>
      <c r="K29" s="251"/>
      <c r="L29" s="251"/>
      <c r="M29" s="249"/>
      <c r="N29" s="247"/>
    </row>
    <row r="30" spans="1:14" ht="24.75" thickBot="1" x14ac:dyDescent="0.25">
      <c r="A30" s="243"/>
      <c r="B30" s="14"/>
      <c r="C30" s="14"/>
      <c r="D30" s="248"/>
      <c r="E30" s="251"/>
      <c r="F30" s="251"/>
      <c r="G30" s="251"/>
      <c r="H30" s="259">
        <f>Sheet7!O63</f>
        <v>2</v>
      </c>
      <c r="I30" s="260">
        <f>Sheet7!P63</f>
        <v>2</v>
      </c>
      <c r="J30" s="261">
        <f>Sheet7!Q63</f>
        <v>2</v>
      </c>
      <c r="K30" s="251"/>
      <c r="L30" s="251"/>
      <c r="M30" s="249"/>
      <c r="N30" s="247"/>
    </row>
    <row r="31" spans="1:14" ht="15" customHeight="1" thickBot="1" x14ac:dyDescent="0.25">
      <c r="A31" s="243"/>
      <c r="B31" s="14"/>
      <c r="C31" s="14"/>
      <c r="D31" s="262"/>
      <c r="E31" s="263"/>
      <c r="F31" s="263"/>
      <c r="G31" s="263"/>
      <c r="H31" s="263"/>
      <c r="I31" s="263"/>
      <c r="J31" s="263"/>
      <c r="K31" s="263"/>
      <c r="L31" s="263"/>
      <c r="M31" s="264"/>
      <c r="N31" s="247"/>
    </row>
    <row r="32" spans="1:14" ht="9.75" customHeight="1" thickBot="1" x14ac:dyDescent="0.25">
      <c r="A32" s="243"/>
      <c r="B32" s="14"/>
      <c r="C32" s="14"/>
      <c r="D32" s="14"/>
      <c r="E32" s="14"/>
      <c r="F32" s="14"/>
      <c r="G32" s="14"/>
      <c r="H32" s="14"/>
      <c r="I32" s="14"/>
      <c r="J32" s="14"/>
      <c r="K32" s="14"/>
      <c r="L32" s="14"/>
      <c r="M32" s="14"/>
      <c r="N32" s="247"/>
    </row>
    <row r="33" spans="1:14" ht="15" thickBot="1" x14ac:dyDescent="0.25">
      <c r="A33" s="243"/>
      <c r="B33" s="14"/>
      <c r="C33" s="244"/>
      <c r="D33" s="245"/>
      <c r="E33" s="245"/>
      <c r="F33" s="245"/>
      <c r="G33" s="245"/>
      <c r="H33" s="245"/>
      <c r="I33" s="245"/>
      <c r="J33" s="245"/>
      <c r="K33" s="246"/>
      <c r="L33" s="14"/>
      <c r="M33" s="14"/>
      <c r="N33" s="247"/>
    </row>
    <row r="34" spans="1:14" ht="15" customHeight="1" x14ac:dyDescent="0.2">
      <c r="A34" s="243"/>
      <c r="B34" s="14"/>
      <c r="C34" s="248"/>
      <c r="D34" s="407" t="s">
        <v>47</v>
      </c>
      <c r="E34" s="408"/>
      <c r="F34" s="408"/>
      <c r="G34" s="408"/>
      <c r="H34" s="408"/>
      <c r="I34" s="408"/>
      <c r="J34" s="409"/>
      <c r="K34" s="249"/>
      <c r="L34" s="14"/>
      <c r="M34" s="14"/>
      <c r="N34" s="247"/>
    </row>
    <row r="35" spans="1:14" ht="15" x14ac:dyDescent="0.2">
      <c r="A35" s="243"/>
      <c r="B35" s="14"/>
      <c r="C35" s="248"/>
      <c r="D35" s="410"/>
      <c r="E35" s="411"/>
      <c r="F35" s="411"/>
      <c r="G35" s="411"/>
      <c r="H35" s="411"/>
      <c r="I35" s="411"/>
      <c r="J35" s="412"/>
      <c r="K35" s="249"/>
      <c r="L35" s="14"/>
      <c r="M35" s="271"/>
      <c r="N35" s="247"/>
    </row>
    <row r="36" spans="1:14" ht="15" thickBot="1" x14ac:dyDescent="0.25">
      <c r="A36" s="243"/>
      <c r="B36" s="14"/>
      <c r="C36" s="248"/>
      <c r="D36" s="413"/>
      <c r="E36" s="414"/>
      <c r="F36" s="414"/>
      <c r="G36" s="414"/>
      <c r="H36" s="414"/>
      <c r="I36" s="414"/>
      <c r="J36" s="415"/>
      <c r="K36" s="249"/>
      <c r="L36" s="14"/>
      <c r="M36" s="14"/>
      <c r="N36" s="247"/>
    </row>
    <row r="37" spans="1:14" ht="9.75" customHeight="1" thickBot="1" x14ac:dyDescent="0.25">
      <c r="A37" s="243"/>
      <c r="B37" s="14"/>
      <c r="C37" s="248"/>
      <c r="D37" s="251"/>
      <c r="E37" s="251"/>
      <c r="F37" s="251"/>
      <c r="G37" s="251"/>
      <c r="H37" s="251"/>
      <c r="I37" s="251"/>
      <c r="J37" s="251"/>
      <c r="K37" s="249"/>
      <c r="L37" s="14"/>
      <c r="M37" s="14"/>
      <c r="N37" s="247"/>
    </row>
    <row r="38" spans="1:14" ht="21.75" thickBot="1" x14ac:dyDescent="0.25">
      <c r="A38" s="243"/>
      <c r="B38" s="14"/>
      <c r="C38" s="248"/>
      <c r="D38" s="440" t="s">
        <v>43</v>
      </c>
      <c r="E38" s="441"/>
      <c r="F38" s="442"/>
      <c r="G38" s="251"/>
      <c r="H38" s="251"/>
      <c r="I38" s="251"/>
      <c r="J38" s="251"/>
      <c r="K38" s="249"/>
      <c r="L38" s="14"/>
      <c r="M38" s="14"/>
      <c r="N38" s="247"/>
    </row>
    <row r="39" spans="1:14" ht="21.75" thickBot="1" x14ac:dyDescent="0.25">
      <c r="A39" s="243"/>
      <c r="B39" s="14"/>
      <c r="C39" s="248"/>
      <c r="D39" s="265" t="s">
        <v>0</v>
      </c>
      <c r="E39" s="266" t="s">
        <v>1</v>
      </c>
      <c r="F39" s="267" t="s">
        <v>2</v>
      </c>
      <c r="G39" s="251"/>
      <c r="H39" s="440" t="s">
        <v>44</v>
      </c>
      <c r="I39" s="441"/>
      <c r="J39" s="442"/>
      <c r="K39" s="249"/>
      <c r="L39" s="14"/>
      <c r="M39" s="14"/>
      <c r="N39" s="247"/>
    </row>
    <row r="40" spans="1:14" ht="21.75" thickBot="1" x14ac:dyDescent="0.25">
      <c r="A40" s="243"/>
      <c r="B40" s="14"/>
      <c r="C40" s="248"/>
      <c r="D40" s="268">
        <v>1</v>
      </c>
      <c r="E40" s="269">
        <v>1</v>
      </c>
      <c r="F40" s="270">
        <v>1381</v>
      </c>
      <c r="G40" s="251"/>
      <c r="H40" s="265" t="s">
        <v>0</v>
      </c>
      <c r="I40" s="266" t="s">
        <v>1</v>
      </c>
      <c r="J40" s="267" t="s">
        <v>2</v>
      </c>
      <c r="K40" s="249"/>
      <c r="L40" s="14"/>
      <c r="M40" s="14"/>
      <c r="N40" s="247"/>
    </row>
    <row r="41" spans="1:14" ht="21.75" thickBot="1" x14ac:dyDescent="0.25">
      <c r="A41" s="243"/>
      <c r="B41" s="14"/>
      <c r="C41" s="248"/>
      <c r="D41" s="251"/>
      <c r="E41" s="251"/>
      <c r="F41" s="251"/>
      <c r="G41" s="251"/>
      <c r="H41" s="268">
        <v>29</v>
      </c>
      <c r="I41" s="269">
        <v>12</v>
      </c>
      <c r="J41" s="270">
        <v>1397</v>
      </c>
      <c r="K41" s="249"/>
      <c r="L41" s="14"/>
      <c r="M41" s="14"/>
      <c r="N41" s="247"/>
    </row>
    <row r="42" spans="1:14" ht="15" thickBot="1" x14ac:dyDescent="0.25">
      <c r="A42" s="243"/>
      <c r="B42" s="14"/>
      <c r="C42" s="248"/>
      <c r="D42" s="251"/>
      <c r="E42" s="251"/>
      <c r="F42" s="251"/>
      <c r="G42" s="251"/>
      <c r="H42" s="251"/>
      <c r="I42" s="251"/>
      <c r="J42" s="251"/>
      <c r="K42" s="249"/>
      <c r="L42" s="14"/>
      <c r="M42" s="14"/>
      <c r="N42" s="247"/>
    </row>
    <row r="43" spans="1:14" ht="21.75" thickBot="1" x14ac:dyDescent="0.25">
      <c r="A43" s="243"/>
      <c r="B43" s="14"/>
      <c r="C43" s="248"/>
      <c r="D43" s="251"/>
      <c r="E43" s="425" t="s">
        <v>45</v>
      </c>
      <c r="F43" s="426"/>
      <c r="G43" s="427"/>
      <c r="H43" s="251"/>
      <c r="I43" s="251"/>
      <c r="J43" s="251"/>
      <c r="K43" s="249"/>
      <c r="L43" s="14"/>
      <c r="M43" s="14"/>
      <c r="N43" s="247"/>
    </row>
    <row r="44" spans="1:14" ht="21.75" thickBot="1" x14ac:dyDescent="0.25">
      <c r="A44" s="243"/>
      <c r="B44" s="14"/>
      <c r="C44" s="248"/>
      <c r="D44" s="251"/>
      <c r="E44" s="272" t="s">
        <v>0</v>
      </c>
      <c r="F44" s="273" t="s">
        <v>1</v>
      </c>
      <c r="G44" s="274" t="s">
        <v>2</v>
      </c>
      <c r="H44" s="251"/>
      <c r="I44" s="443" t="s">
        <v>46</v>
      </c>
      <c r="J44" s="444"/>
      <c r="K44" s="249"/>
      <c r="L44" s="14"/>
      <c r="M44" s="14"/>
      <c r="N44" s="247"/>
    </row>
    <row r="45" spans="1:14" ht="24.75" thickBot="1" x14ac:dyDescent="0.25">
      <c r="A45" s="243"/>
      <c r="B45" s="14"/>
      <c r="C45" s="248"/>
      <c r="D45" s="251"/>
      <c r="E45" s="275">
        <f>Sheet7!P66</f>
        <v>28</v>
      </c>
      <c r="F45" s="276">
        <f>Sheet7!Q66</f>
        <v>11</v>
      </c>
      <c r="G45" s="277">
        <f>Sheet7!R66</f>
        <v>16</v>
      </c>
      <c r="H45" s="251"/>
      <c r="I45" s="445">
        <f>Sheet7!F68</f>
        <v>6204</v>
      </c>
      <c r="J45" s="446"/>
      <c r="K45" s="249"/>
      <c r="L45" s="14"/>
      <c r="M45" s="14"/>
      <c r="N45" s="247"/>
    </row>
    <row r="46" spans="1:14" ht="15" thickBot="1" x14ac:dyDescent="0.25">
      <c r="A46" s="243"/>
      <c r="B46" s="14"/>
      <c r="C46" s="262"/>
      <c r="D46" s="263"/>
      <c r="E46" s="263"/>
      <c r="F46" s="263"/>
      <c r="G46" s="263"/>
      <c r="H46" s="263"/>
      <c r="I46" s="263"/>
      <c r="J46" s="263"/>
      <c r="K46" s="264"/>
      <c r="L46" s="14"/>
      <c r="M46" s="14"/>
      <c r="N46" s="247"/>
    </row>
    <row r="47" spans="1:14" ht="20.25" customHeight="1" thickBot="1" x14ac:dyDescent="0.25">
      <c r="A47" s="243"/>
      <c r="B47" s="14"/>
      <c r="C47" s="4"/>
      <c r="D47" s="4"/>
      <c r="E47" s="4"/>
      <c r="F47" s="14"/>
      <c r="G47" s="14"/>
      <c r="H47" s="14"/>
      <c r="I47" s="14"/>
      <c r="J47" s="435"/>
      <c r="K47" s="435"/>
      <c r="L47" s="435"/>
      <c r="M47" s="435"/>
      <c r="N47" s="247"/>
    </row>
    <row r="48" spans="1:14" ht="15" customHeight="1" thickBot="1" x14ac:dyDescent="0.25">
      <c r="A48" s="243"/>
      <c r="B48" s="244"/>
      <c r="C48" s="245"/>
      <c r="D48" s="245"/>
      <c r="E48" s="245"/>
      <c r="F48" s="245"/>
      <c r="G48" s="245"/>
      <c r="H48" s="245"/>
      <c r="I48" s="246"/>
      <c r="J48" s="435"/>
      <c r="K48" s="435"/>
      <c r="L48" s="435"/>
      <c r="M48" s="435"/>
      <c r="N48" s="247"/>
    </row>
    <row r="49" spans="1:14" ht="14.25" customHeight="1" x14ac:dyDescent="0.2">
      <c r="A49" s="243"/>
      <c r="B49" s="248"/>
      <c r="C49" s="407" t="s">
        <v>48</v>
      </c>
      <c r="D49" s="408"/>
      <c r="E49" s="408"/>
      <c r="F49" s="408"/>
      <c r="G49" s="408"/>
      <c r="H49" s="409"/>
      <c r="I49" s="249"/>
      <c r="J49" s="435"/>
      <c r="K49" s="435"/>
      <c r="L49" s="435"/>
      <c r="M49" s="435"/>
      <c r="N49" s="247"/>
    </row>
    <row r="50" spans="1:14" ht="14.25" customHeight="1" x14ac:dyDescent="0.2">
      <c r="A50" s="243"/>
      <c r="B50" s="248"/>
      <c r="C50" s="410"/>
      <c r="D50" s="411"/>
      <c r="E50" s="411"/>
      <c r="F50" s="411"/>
      <c r="G50" s="411"/>
      <c r="H50" s="412"/>
      <c r="I50" s="249"/>
      <c r="J50" s="435"/>
      <c r="K50" s="435"/>
      <c r="L50" s="435"/>
      <c r="M50" s="435"/>
      <c r="N50" s="247"/>
    </row>
    <row r="51" spans="1:14" ht="14.25" customHeight="1" thickBot="1" x14ac:dyDescent="0.25">
      <c r="A51" s="243"/>
      <c r="B51" s="248"/>
      <c r="C51" s="413"/>
      <c r="D51" s="414"/>
      <c r="E51" s="414"/>
      <c r="F51" s="414"/>
      <c r="G51" s="414"/>
      <c r="H51" s="415"/>
      <c r="I51" s="249"/>
      <c r="J51" s="435"/>
      <c r="K51" s="435"/>
      <c r="L51" s="435"/>
      <c r="M51" s="435"/>
      <c r="N51" s="247"/>
    </row>
    <row r="52" spans="1:14" ht="9.75" customHeight="1" thickBot="1" x14ac:dyDescent="0.25">
      <c r="A52" s="243"/>
      <c r="B52" s="248"/>
      <c r="C52" s="251"/>
      <c r="D52" s="251"/>
      <c r="E52" s="251"/>
      <c r="F52" s="251"/>
      <c r="G52" s="251"/>
      <c r="H52" s="251"/>
      <c r="I52" s="249"/>
      <c r="J52" s="435"/>
      <c r="K52" s="435"/>
      <c r="L52" s="435"/>
      <c r="M52" s="435"/>
      <c r="N52" s="247"/>
    </row>
    <row r="53" spans="1:14" ht="21.75" thickBot="1" x14ac:dyDescent="0.5">
      <c r="A53" s="243"/>
      <c r="B53" s="248"/>
      <c r="C53" s="438" t="s">
        <v>35</v>
      </c>
      <c r="D53" s="439"/>
      <c r="E53" s="251"/>
      <c r="F53" s="251"/>
      <c r="G53" s="251"/>
      <c r="H53" s="251"/>
      <c r="I53" s="249"/>
      <c r="J53" s="451" t="s">
        <v>33</v>
      </c>
      <c r="K53" s="452"/>
      <c r="L53" s="452"/>
      <c r="M53" s="452"/>
      <c r="N53" s="247"/>
    </row>
    <row r="54" spans="1:14" ht="21.75" thickBot="1" x14ac:dyDescent="0.25">
      <c r="A54" s="243"/>
      <c r="B54" s="248"/>
      <c r="C54" s="436">
        <v>6204</v>
      </c>
      <c r="D54" s="437"/>
      <c r="E54" s="251"/>
      <c r="F54" s="425" t="s">
        <v>36</v>
      </c>
      <c r="G54" s="426"/>
      <c r="H54" s="427"/>
      <c r="I54" s="249"/>
      <c r="J54" s="453" t="s">
        <v>29</v>
      </c>
      <c r="K54" s="454"/>
      <c r="L54" s="454"/>
      <c r="M54" s="454"/>
      <c r="N54" s="247"/>
    </row>
    <row r="55" spans="1:14" ht="21" x14ac:dyDescent="0.2">
      <c r="A55" s="243"/>
      <c r="B55" s="248"/>
      <c r="C55" s="251"/>
      <c r="D55" s="251"/>
      <c r="E55" s="251"/>
      <c r="F55" s="256" t="s">
        <v>0</v>
      </c>
      <c r="G55" s="257" t="s">
        <v>1</v>
      </c>
      <c r="H55" s="258" t="s">
        <v>2</v>
      </c>
      <c r="I55" s="249"/>
      <c r="J55" s="447" t="s">
        <v>30</v>
      </c>
      <c r="K55" s="448"/>
      <c r="L55" s="448"/>
      <c r="M55" s="448"/>
      <c r="N55" s="278"/>
    </row>
    <row r="56" spans="1:14" ht="24.75" thickBot="1" x14ac:dyDescent="0.25">
      <c r="A56" s="243"/>
      <c r="B56" s="248"/>
      <c r="C56" s="251"/>
      <c r="D56" s="251"/>
      <c r="E56" s="251"/>
      <c r="F56" s="259">
        <f>Sheet7!C60</f>
        <v>28</v>
      </c>
      <c r="G56" s="260">
        <f>Sheet7!D60</f>
        <v>11</v>
      </c>
      <c r="H56" s="261">
        <f>Sheet7!E60</f>
        <v>16</v>
      </c>
      <c r="I56" s="249"/>
      <c r="J56" s="447" t="s">
        <v>31</v>
      </c>
      <c r="K56" s="448"/>
      <c r="L56" s="448"/>
      <c r="M56" s="448"/>
      <c r="N56" s="278"/>
    </row>
    <row r="57" spans="1:14" ht="19.5" customHeight="1" thickBot="1" x14ac:dyDescent="0.25">
      <c r="A57" s="243"/>
      <c r="B57" s="262"/>
      <c r="C57" s="263"/>
      <c r="D57" s="263"/>
      <c r="E57" s="263"/>
      <c r="F57" s="263"/>
      <c r="G57" s="263"/>
      <c r="H57" s="263"/>
      <c r="I57" s="264"/>
      <c r="J57" s="449" t="s">
        <v>32</v>
      </c>
      <c r="K57" s="450"/>
      <c r="L57" s="450"/>
      <c r="M57" s="450"/>
      <c r="N57" s="279"/>
    </row>
    <row r="58" spans="1:14" ht="15" thickBot="1" x14ac:dyDescent="0.25">
      <c r="A58" s="280"/>
      <c r="B58" s="281"/>
      <c r="C58" s="281"/>
      <c r="D58" s="281"/>
      <c r="E58" s="281"/>
      <c r="F58" s="281"/>
      <c r="G58" s="281"/>
      <c r="H58" s="281"/>
      <c r="I58" s="281"/>
      <c r="J58" s="281"/>
      <c r="K58" s="281"/>
      <c r="L58" s="281"/>
      <c r="M58" s="281"/>
      <c r="N58" s="282"/>
    </row>
  </sheetData>
  <sheetProtection algorithmName="SHA-512" hashValue="O5bfGsZ1C0diPRwTf0pQ4hDAio8ilveoD+mXa2vnJbS7jcpZEDFiZdyT/qvAxTWAUlDghQYBec1sPDH/U1BzTQ==" saltValue="yFL6hvOMLn9zRs/cZdEJ1Q==" spinCount="100000" sheet="1" objects="1" scenarios="1"/>
  <mergeCells count="27">
    <mergeCell ref="J55:M55"/>
    <mergeCell ref="J56:M56"/>
    <mergeCell ref="J57:M57"/>
    <mergeCell ref="J53:M53"/>
    <mergeCell ref="J54:M54"/>
    <mergeCell ref="J47:M52"/>
    <mergeCell ref="C54:D54"/>
    <mergeCell ref="F54:H54"/>
    <mergeCell ref="C53:D53"/>
    <mergeCell ref="D38:F38"/>
    <mergeCell ref="C49:H51"/>
    <mergeCell ref="I44:J44"/>
    <mergeCell ref="I45:J45"/>
    <mergeCell ref="H39:J39"/>
    <mergeCell ref="E43:G43"/>
    <mergeCell ref="B2:N2"/>
    <mergeCell ref="B1:N1"/>
    <mergeCell ref="D34:J36"/>
    <mergeCell ref="D4:J7"/>
    <mergeCell ref="H28:J28"/>
    <mergeCell ref="E20:L22"/>
    <mergeCell ref="I25:J25"/>
    <mergeCell ref="K25:L25"/>
    <mergeCell ref="E24:G24"/>
    <mergeCell ref="E14:G14"/>
    <mergeCell ref="D9:F9"/>
    <mergeCell ref="H10:J10"/>
  </mergeCells>
  <hyperlinks>
    <hyperlink ref="J57" r:id="rId1"/>
    <hyperlink ref="J54" r:id="rId2"/>
  </hyperlinks>
  <printOptions horizontalCentered="1" verticalCentered="1"/>
  <pageMargins left="0.31496062992125984" right="0.31496062992125984" top="0.39370078740157483" bottom="0.15748031496062992" header="0.31496062992125984" footer="0.31496062992125984"/>
  <pageSetup paperSize="9" scale="70" orientation="portrait"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Sheet3!$J$1:$J$13</xm:f>
          </x14:formula1>
          <xm:sqref>F26 E40 I41 E11 I12</xm:sqref>
        </x14:dataValidation>
        <x14:dataValidation type="list" allowBlank="1" showInputMessage="1" showErrorMessage="1">
          <x14:formula1>
            <xm:f>Sheet3!$I$1:$I$32</xm:f>
          </x14:formula1>
          <xm:sqref>E26 D40 H41 D11 H12</xm:sqref>
        </x14:dataValidation>
        <x14:dataValidation type="list" allowBlank="1" showInputMessage="1" showErrorMessage="1">
          <x14:formula1>
            <xm:f>Sheet3!$K$1:$K$82</xm:f>
          </x14:formula1>
          <xm:sqref>F40 F11</xm:sqref>
        </x14:dataValidation>
        <x14:dataValidation type="list" allowBlank="1" showInputMessage="1" showErrorMessage="1">
          <x14:formula1>
            <xm:f>Sheet3!$K$1:$K$72</xm:f>
          </x14:formula1>
          <xm:sqref>J41 J12</xm:sqref>
        </x14:dataValidation>
        <x14:dataValidation type="list" allowBlank="1" showInputMessage="1" showErrorMessage="1">
          <x14:formula1>
            <xm:f>Sheet3!$D$15:$D$16</xm:f>
          </x14:formula1>
          <xm:sqref>K25:L25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ورود اطلاعات</vt:lpstr>
      <vt:lpstr>نتایج و نمودار</vt:lpstr>
      <vt:lpstr>Sheet5!Print_Area</vt:lpstr>
      <vt:lpstr>'نتایج و نمودار'!Print_Area</vt:lpstr>
      <vt:lpstr>'ورود اطلاعات'!Print_Area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2018-08-31T19:46:50Z</dcterms:modified>
</cp:coreProperties>
</file>