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روابط كار\"/>
    </mc:Choice>
  </mc:AlternateContent>
  <workbookProtection workbookAlgorithmName="SHA-512" workbookHashValue="JZpm7S9ulMyKwmKP6db8UIVRtdn+l4zu1UenQj7ABPMmvQFMqhIqB0nKB7mwFCDDGaqAT5CGQGiTOFWYiAGvqA==" workbookSaltValue="njNO+LSehKAeXQfssgDG4A==" workbookSpinCount="100000" lockStructure="1"/>
  <bookViews>
    <workbookView xWindow="240" yWindow="165" windowWidth="20115" windowHeight="8445"/>
  </bookViews>
  <sheets>
    <sheet name="محاسبه مزد سنوات" sheetId="4" r:id="rId1"/>
  </sheets>
  <definedNames>
    <definedName name="_xlnm.Print_Area" localSheetId="0">'محاسبه مزد سنوات'!$A$3:$S$26</definedName>
  </definedNames>
  <calcPr calcId="162913"/>
</workbook>
</file>

<file path=xl/calcChain.xml><?xml version="1.0" encoding="utf-8"?>
<calcChain xmlns="http://schemas.openxmlformats.org/spreadsheetml/2006/main">
  <c r="AO8" i="4" l="1"/>
  <c r="AO9" i="4"/>
  <c r="AO10" i="4"/>
  <c r="AO11" i="4"/>
  <c r="AO12" i="4"/>
  <c r="AO13" i="4"/>
  <c r="AO14" i="4"/>
  <c r="AO15" i="4"/>
  <c r="AO16" i="4"/>
  <c r="AO17" i="4"/>
  <c r="AO18" i="4"/>
  <c r="AO19" i="4"/>
  <c r="AO20" i="4"/>
  <c r="AO21" i="4"/>
  <c r="AO22" i="4"/>
  <c r="AO23" i="4"/>
  <c r="AO24" i="4"/>
  <c r="AO25" i="4"/>
  <c r="AO26" i="4"/>
  <c r="AO7" i="4"/>
  <c r="AS10" i="4"/>
  <c r="AS12" i="4"/>
  <c r="AL8" i="4" l="1"/>
  <c r="AL9" i="4"/>
  <c r="AL10" i="4"/>
  <c r="AL11" i="4"/>
  <c r="AL12" i="4"/>
  <c r="AL13" i="4"/>
  <c r="AL14" i="4"/>
  <c r="AL15" i="4"/>
  <c r="AL16" i="4"/>
  <c r="AL17" i="4"/>
  <c r="AL18" i="4"/>
  <c r="AL19" i="4"/>
  <c r="AL20" i="4"/>
  <c r="AL21" i="4"/>
  <c r="AL22" i="4"/>
  <c r="AL23" i="4"/>
  <c r="AL24" i="4"/>
  <c r="AL25" i="4"/>
  <c r="AL26" i="4"/>
  <c r="AL7" i="4"/>
  <c r="AI8" i="4" l="1"/>
  <c r="AI9" i="4"/>
  <c r="AI10" i="4"/>
  <c r="AI11" i="4"/>
  <c r="AI12" i="4"/>
  <c r="AI13" i="4"/>
  <c r="AI14" i="4"/>
  <c r="AI15" i="4"/>
  <c r="AI16" i="4"/>
  <c r="AI17" i="4"/>
  <c r="AI18" i="4"/>
  <c r="AI19" i="4"/>
  <c r="AI20" i="4"/>
  <c r="AI21" i="4"/>
  <c r="AI22" i="4"/>
  <c r="AI23" i="4"/>
  <c r="AI24" i="4"/>
  <c r="AI25" i="4"/>
  <c r="AI26" i="4"/>
  <c r="AI7" i="4"/>
  <c r="AF8" i="4" l="1"/>
  <c r="AF9" i="4"/>
  <c r="AF10" i="4"/>
  <c r="AF11" i="4"/>
  <c r="AF12" i="4"/>
  <c r="AF13" i="4"/>
  <c r="AF14" i="4"/>
  <c r="AF15" i="4"/>
  <c r="AF16" i="4"/>
  <c r="AF17" i="4"/>
  <c r="AF18" i="4"/>
  <c r="AF19" i="4"/>
  <c r="AF20" i="4"/>
  <c r="AF21" i="4"/>
  <c r="AF22" i="4"/>
  <c r="AF23" i="4"/>
  <c r="AF24" i="4"/>
  <c r="AF25" i="4"/>
  <c r="AF26" i="4"/>
  <c r="AF7" i="4"/>
  <c r="AC8" i="4" l="1"/>
  <c r="AC9" i="4"/>
  <c r="AC10" i="4"/>
  <c r="AC11" i="4"/>
  <c r="AC12" i="4"/>
  <c r="AC13" i="4"/>
  <c r="AC14" i="4"/>
  <c r="AC15" i="4"/>
  <c r="AC16" i="4"/>
  <c r="AC17" i="4"/>
  <c r="AC18" i="4"/>
  <c r="AC19" i="4"/>
  <c r="AC20" i="4"/>
  <c r="AC21" i="4"/>
  <c r="AC22" i="4"/>
  <c r="AC23" i="4"/>
  <c r="AC24" i="4"/>
  <c r="AC25" i="4"/>
  <c r="AC26" i="4"/>
  <c r="AC7" i="4"/>
  <c r="Z8" i="4"/>
  <c r="Z9" i="4"/>
  <c r="Z10" i="4"/>
  <c r="Z11" i="4"/>
  <c r="Z12" i="4"/>
  <c r="Z13" i="4"/>
  <c r="Z14" i="4"/>
  <c r="Z15" i="4"/>
  <c r="Z16" i="4"/>
  <c r="Z17" i="4"/>
  <c r="Z18" i="4"/>
  <c r="Z19" i="4"/>
  <c r="Z20" i="4"/>
  <c r="Z21" i="4"/>
  <c r="Z22" i="4"/>
  <c r="Z23" i="4"/>
  <c r="Z24" i="4"/>
  <c r="Z25" i="4"/>
  <c r="Z26" i="4"/>
  <c r="Z7" i="4"/>
  <c r="T8" i="4"/>
  <c r="T9" i="4"/>
  <c r="T10" i="4"/>
  <c r="T11" i="4"/>
  <c r="T12" i="4"/>
  <c r="T13" i="4"/>
  <c r="T14" i="4"/>
  <c r="T15" i="4"/>
  <c r="T16" i="4"/>
  <c r="T17" i="4"/>
  <c r="T18" i="4"/>
  <c r="T19" i="4"/>
  <c r="T20" i="4"/>
  <c r="T21" i="4"/>
  <c r="T22" i="4"/>
  <c r="T23" i="4"/>
  <c r="T24" i="4"/>
  <c r="T25" i="4"/>
  <c r="T26" i="4"/>
  <c r="Q8" i="4"/>
  <c r="Q9" i="4"/>
  <c r="Q10" i="4"/>
  <c r="Q11" i="4"/>
  <c r="Q12" i="4"/>
  <c r="Q13" i="4"/>
  <c r="Q14" i="4"/>
  <c r="Q15" i="4"/>
  <c r="Q16" i="4"/>
  <c r="Q17" i="4"/>
  <c r="Q18" i="4"/>
  <c r="Q19" i="4"/>
  <c r="Q20" i="4"/>
  <c r="Q21" i="4"/>
  <c r="Q22" i="4"/>
  <c r="Q23" i="4"/>
  <c r="Q24" i="4"/>
  <c r="Q25" i="4"/>
  <c r="Q26" i="4"/>
  <c r="W8" i="4"/>
  <c r="W9" i="4"/>
  <c r="W10" i="4"/>
  <c r="W11" i="4"/>
  <c r="W12" i="4"/>
  <c r="W13" i="4"/>
  <c r="W14" i="4"/>
  <c r="W15" i="4"/>
  <c r="W16" i="4"/>
  <c r="W17" i="4"/>
  <c r="W18" i="4"/>
  <c r="W19" i="4"/>
  <c r="W20" i="4"/>
  <c r="W21" i="4"/>
  <c r="W22" i="4"/>
  <c r="W23" i="4"/>
  <c r="W24" i="4"/>
  <c r="W25" i="4"/>
  <c r="W26" i="4"/>
  <c r="W7" i="4"/>
  <c r="T7" i="4"/>
  <c r="Q7" i="4"/>
  <c r="N8" i="4"/>
  <c r="N9" i="4"/>
  <c r="N10" i="4"/>
  <c r="N11" i="4"/>
  <c r="N12" i="4"/>
  <c r="N13" i="4"/>
  <c r="N14" i="4"/>
  <c r="N15" i="4"/>
  <c r="N16" i="4"/>
  <c r="N17" i="4"/>
  <c r="N18" i="4"/>
  <c r="N19" i="4"/>
  <c r="N20" i="4"/>
  <c r="N21" i="4"/>
  <c r="N22" i="4"/>
  <c r="N23" i="4"/>
  <c r="N24" i="4"/>
  <c r="N25" i="4"/>
  <c r="N26" i="4"/>
  <c r="N7" i="4"/>
  <c r="K8" i="4"/>
  <c r="K9" i="4"/>
  <c r="K10" i="4"/>
  <c r="K11" i="4"/>
  <c r="K12" i="4"/>
  <c r="K13" i="4"/>
  <c r="K14" i="4"/>
  <c r="K15" i="4"/>
  <c r="K16" i="4"/>
  <c r="K17" i="4"/>
  <c r="K18" i="4"/>
  <c r="K19" i="4"/>
  <c r="K20" i="4"/>
  <c r="K21" i="4"/>
  <c r="K22" i="4"/>
  <c r="K23" i="4"/>
  <c r="K24" i="4"/>
  <c r="K25" i="4"/>
  <c r="K26" i="4"/>
  <c r="K7" i="4"/>
  <c r="H8" i="4"/>
  <c r="H9" i="4"/>
  <c r="H10" i="4"/>
  <c r="H11" i="4"/>
  <c r="H12" i="4"/>
  <c r="H13" i="4"/>
  <c r="H14" i="4"/>
  <c r="H15" i="4"/>
  <c r="H16" i="4"/>
  <c r="H17" i="4"/>
  <c r="H18" i="4"/>
  <c r="H19" i="4"/>
  <c r="H20" i="4"/>
  <c r="H21" i="4"/>
  <c r="H22" i="4"/>
  <c r="H23" i="4"/>
  <c r="H24" i="4"/>
  <c r="H25" i="4"/>
  <c r="H26" i="4"/>
  <c r="H7" i="4"/>
  <c r="E8" i="4"/>
  <c r="E9" i="4"/>
  <c r="E10" i="4"/>
  <c r="E11" i="4"/>
  <c r="E12" i="4"/>
  <c r="E13" i="4"/>
  <c r="E14" i="4"/>
  <c r="E15" i="4"/>
  <c r="E16" i="4"/>
  <c r="E17" i="4"/>
  <c r="E18" i="4"/>
  <c r="E19" i="4"/>
  <c r="E20" i="4"/>
  <c r="E21" i="4"/>
  <c r="E22" i="4"/>
  <c r="E23" i="4"/>
  <c r="E24" i="4"/>
  <c r="E25" i="4"/>
  <c r="E26" i="4"/>
  <c r="E7" i="4"/>
  <c r="B8" i="4"/>
  <c r="D8" i="4" s="1"/>
  <c r="G8" i="4" s="1"/>
  <c r="J8" i="4" s="1"/>
  <c r="M8" i="4" s="1"/>
  <c r="P8" i="4" s="1"/>
  <c r="B9" i="4"/>
  <c r="D9" i="4" s="1"/>
  <c r="G9" i="4" s="1"/>
  <c r="J9" i="4" s="1"/>
  <c r="M9" i="4" s="1"/>
  <c r="P9" i="4" s="1"/>
  <c r="B10" i="4"/>
  <c r="D10" i="4" s="1"/>
  <c r="G10" i="4" s="1"/>
  <c r="J10" i="4" s="1"/>
  <c r="M10" i="4" s="1"/>
  <c r="P10" i="4" s="1"/>
  <c r="B11" i="4"/>
  <c r="D11" i="4" s="1"/>
  <c r="G11" i="4" s="1"/>
  <c r="J11" i="4" s="1"/>
  <c r="M11" i="4" s="1"/>
  <c r="P11" i="4" s="1"/>
  <c r="B12" i="4"/>
  <c r="D12" i="4" s="1"/>
  <c r="G12" i="4" s="1"/>
  <c r="J12" i="4" s="1"/>
  <c r="M12" i="4" s="1"/>
  <c r="P12" i="4" s="1"/>
  <c r="B13" i="4"/>
  <c r="D13" i="4" s="1"/>
  <c r="G13" i="4" s="1"/>
  <c r="J13" i="4" s="1"/>
  <c r="M13" i="4" s="1"/>
  <c r="P13" i="4" s="1"/>
  <c r="B14" i="4"/>
  <c r="D14" i="4" s="1"/>
  <c r="G14" i="4" s="1"/>
  <c r="J14" i="4" s="1"/>
  <c r="M14" i="4" s="1"/>
  <c r="P14" i="4" s="1"/>
  <c r="B15" i="4"/>
  <c r="D15" i="4" s="1"/>
  <c r="G15" i="4" s="1"/>
  <c r="J15" i="4" s="1"/>
  <c r="M15" i="4" s="1"/>
  <c r="P15" i="4" s="1"/>
  <c r="B16" i="4"/>
  <c r="D16" i="4" s="1"/>
  <c r="G16" i="4" s="1"/>
  <c r="J16" i="4" s="1"/>
  <c r="M16" i="4" s="1"/>
  <c r="P16" i="4" s="1"/>
  <c r="B17" i="4"/>
  <c r="D17" i="4" s="1"/>
  <c r="G17" i="4" s="1"/>
  <c r="J17" i="4" s="1"/>
  <c r="M17" i="4" s="1"/>
  <c r="P17" i="4" s="1"/>
  <c r="B18" i="4"/>
  <c r="D18" i="4" s="1"/>
  <c r="G18" i="4" s="1"/>
  <c r="J18" i="4" s="1"/>
  <c r="M18" i="4" s="1"/>
  <c r="P18" i="4" s="1"/>
  <c r="B19" i="4"/>
  <c r="D19" i="4" s="1"/>
  <c r="G19" i="4" s="1"/>
  <c r="J19" i="4" s="1"/>
  <c r="M19" i="4" s="1"/>
  <c r="P19" i="4" s="1"/>
  <c r="B20" i="4"/>
  <c r="D20" i="4" s="1"/>
  <c r="G20" i="4" s="1"/>
  <c r="J20" i="4" s="1"/>
  <c r="M20" i="4" s="1"/>
  <c r="P20" i="4" s="1"/>
  <c r="B21" i="4"/>
  <c r="D21" i="4" s="1"/>
  <c r="G21" i="4" s="1"/>
  <c r="J21" i="4" s="1"/>
  <c r="M21" i="4" s="1"/>
  <c r="P21" i="4" s="1"/>
  <c r="B22" i="4"/>
  <c r="D22" i="4" s="1"/>
  <c r="G22" i="4" s="1"/>
  <c r="J22" i="4" s="1"/>
  <c r="M22" i="4" s="1"/>
  <c r="P22" i="4" s="1"/>
  <c r="B23" i="4"/>
  <c r="D23" i="4" s="1"/>
  <c r="G23" i="4" s="1"/>
  <c r="J23" i="4" s="1"/>
  <c r="M23" i="4" s="1"/>
  <c r="P23" i="4" s="1"/>
  <c r="B24" i="4"/>
  <c r="D24" i="4" s="1"/>
  <c r="G24" i="4" s="1"/>
  <c r="J24" i="4" s="1"/>
  <c r="M24" i="4" s="1"/>
  <c r="P24" i="4" s="1"/>
  <c r="B25" i="4"/>
  <c r="D25" i="4" s="1"/>
  <c r="G25" i="4" s="1"/>
  <c r="J25" i="4" s="1"/>
  <c r="M25" i="4" s="1"/>
  <c r="P25" i="4" s="1"/>
  <c r="B26" i="4"/>
  <c r="D26" i="4" s="1"/>
  <c r="G26" i="4" s="1"/>
  <c r="J26" i="4" s="1"/>
  <c r="M26" i="4" s="1"/>
  <c r="P26" i="4" s="1"/>
  <c r="B7" i="4"/>
  <c r="D7" i="4" s="1"/>
  <c r="G7" i="4" s="1"/>
  <c r="J7" i="4" s="1"/>
  <c r="M7" i="4" s="1"/>
  <c r="P7" i="4" s="1"/>
  <c r="S7" i="4" s="1"/>
  <c r="S25" i="4" l="1"/>
  <c r="V25" i="4" s="1"/>
  <c r="Y25" i="4" s="1"/>
  <c r="AB25" i="4" s="1"/>
  <c r="AE25" i="4" s="1"/>
  <c r="AH25" i="4" s="1"/>
  <c r="AK25" i="4" s="1"/>
  <c r="AN25" i="4" s="1"/>
  <c r="AQ25" i="4" s="1"/>
  <c r="S23" i="4"/>
  <c r="V23" i="4" s="1"/>
  <c r="Y23" i="4" s="1"/>
  <c r="S21" i="4"/>
  <c r="V21" i="4" s="1"/>
  <c r="Y21" i="4" s="1"/>
  <c r="AB21" i="4" s="1"/>
  <c r="AE21" i="4" s="1"/>
  <c r="AH21" i="4" s="1"/>
  <c r="AK21" i="4" s="1"/>
  <c r="AN21" i="4" s="1"/>
  <c r="AQ21" i="4" s="1"/>
  <c r="S19" i="4"/>
  <c r="V19" i="4" s="1"/>
  <c r="S17" i="4"/>
  <c r="V17" i="4" s="1"/>
  <c r="S15" i="4"/>
  <c r="V15" i="4" s="1"/>
  <c r="S13" i="4"/>
  <c r="V13" i="4" s="1"/>
  <c r="Y13" i="4" s="1"/>
  <c r="AB13" i="4" s="1"/>
  <c r="AE13" i="4" s="1"/>
  <c r="AH13" i="4" s="1"/>
  <c r="AK13" i="4" s="1"/>
  <c r="AN13" i="4" s="1"/>
  <c r="AQ13" i="4" s="1"/>
  <c r="S11" i="4"/>
  <c r="V11" i="4" s="1"/>
  <c r="S9" i="4"/>
  <c r="V9" i="4" s="1"/>
  <c r="Y9" i="4" s="1"/>
  <c r="AB9" i="4" s="1"/>
  <c r="S26" i="4"/>
  <c r="V26" i="4" s="1"/>
  <c r="Y26" i="4" s="1"/>
  <c r="AB26" i="4" s="1"/>
  <c r="AE26" i="4" s="1"/>
  <c r="AH26" i="4" s="1"/>
  <c r="AK26" i="4" s="1"/>
  <c r="AN26" i="4" s="1"/>
  <c r="AQ26" i="4" s="1"/>
  <c r="S24" i="4"/>
  <c r="V24" i="4" s="1"/>
  <c r="Y24" i="4" s="1"/>
  <c r="AB24" i="4" s="1"/>
  <c r="AE24" i="4" s="1"/>
  <c r="AH24" i="4" s="1"/>
  <c r="AK24" i="4" s="1"/>
  <c r="AN24" i="4" s="1"/>
  <c r="AQ24" i="4" s="1"/>
  <c r="S22" i="4"/>
  <c r="V22" i="4" s="1"/>
  <c r="Y22" i="4" s="1"/>
  <c r="AB22" i="4" s="1"/>
  <c r="AE22" i="4" s="1"/>
  <c r="AH22" i="4" s="1"/>
  <c r="AK22" i="4" s="1"/>
  <c r="AN22" i="4" s="1"/>
  <c r="AQ22" i="4" s="1"/>
  <c r="S20" i="4"/>
  <c r="V20" i="4" s="1"/>
  <c r="Y20" i="4" s="1"/>
  <c r="AB20" i="4" s="1"/>
  <c r="AE20" i="4" s="1"/>
  <c r="AH20" i="4" s="1"/>
  <c r="AK20" i="4" s="1"/>
  <c r="AN20" i="4" s="1"/>
  <c r="AQ20" i="4" s="1"/>
  <c r="S18" i="4"/>
  <c r="V18" i="4" s="1"/>
  <c r="Y18" i="4" s="1"/>
  <c r="AB18" i="4" s="1"/>
  <c r="AE18" i="4" s="1"/>
  <c r="AH18" i="4" s="1"/>
  <c r="AK18" i="4" s="1"/>
  <c r="AN18" i="4" s="1"/>
  <c r="AQ18" i="4" s="1"/>
  <c r="S16" i="4"/>
  <c r="V16" i="4" s="1"/>
  <c r="Y16" i="4" s="1"/>
  <c r="AB16" i="4" s="1"/>
  <c r="AE16" i="4" s="1"/>
  <c r="AH16" i="4" s="1"/>
  <c r="AK16" i="4" s="1"/>
  <c r="AN16" i="4" s="1"/>
  <c r="AQ16" i="4" s="1"/>
  <c r="S14" i="4"/>
  <c r="V14" i="4" s="1"/>
  <c r="Y14" i="4" s="1"/>
  <c r="AB14" i="4" s="1"/>
  <c r="AE14" i="4" s="1"/>
  <c r="AH14" i="4" s="1"/>
  <c r="AK14" i="4" s="1"/>
  <c r="AN14" i="4" s="1"/>
  <c r="AQ14" i="4" s="1"/>
  <c r="S12" i="4"/>
  <c r="V12" i="4" s="1"/>
  <c r="Y12" i="4" s="1"/>
  <c r="AB12" i="4" s="1"/>
  <c r="AE12" i="4" s="1"/>
  <c r="AH12" i="4" s="1"/>
  <c r="AK12" i="4" s="1"/>
  <c r="AN12" i="4" s="1"/>
  <c r="AQ12" i="4" s="1"/>
  <c r="S10" i="4"/>
  <c r="V10" i="4" s="1"/>
  <c r="Y10" i="4" s="1"/>
  <c r="AB10" i="4" s="1"/>
  <c r="AE10" i="4" s="1"/>
  <c r="AH10" i="4" s="1"/>
  <c r="AK10" i="4" s="1"/>
  <c r="AN10" i="4" s="1"/>
  <c r="AQ10" i="4" s="1"/>
  <c r="S8" i="4"/>
  <c r="V8" i="4" s="1"/>
  <c r="Y8" i="4" s="1"/>
  <c r="AB8" i="4" s="1"/>
  <c r="AE8" i="4" s="1"/>
  <c r="AH8" i="4" s="1"/>
  <c r="AK8" i="4" s="1"/>
  <c r="AN8" i="4" s="1"/>
  <c r="AQ8" i="4" s="1"/>
  <c r="V7" i="4"/>
  <c r="Y7" i="4" s="1"/>
  <c r="AB7" i="4" s="1"/>
  <c r="AE7" i="4" s="1"/>
  <c r="AH7" i="4" s="1"/>
  <c r="AK7" i="4" s="1"/>
  <c r="AN7" i="4" s="1"/>
  <c r="AQ7" i="4" s="1"/>
  <c r="Y17" i="4"/>
  <c r="AB17" i="4" s="1"/>
  <c r="AE17" i="4" s="1"/>
  <c r="AH17" i="4" s="1"/>
  <c r="AK17" i="4" s="1"/>
  <c r="AN17" i="4" s="1"/>
  <c r="AQ17" i="4" s="1"/>
  <c r="AE9" i="4" l="1"/>
  <c r="AB23" i="4"/>
  <c r="AE23" i="4" s="1"/>
  <c r="AH23" i="4" s="1"/>
  <c r="AK23" i="4" s="1"/>
  <c r="AN23" i="4" s="1"/>
  <c r="AQ23" i="4" s="1"/>
  <c r="Y11" i="4"/>
  <c r="Y15" i="4"/>
  <c r="Y19" i="4"/>
  <c r="AH9" i="4" l="1"/>
  <c r="AK9" i="4" s="1"/>
  <c r="AN9" i="4" s="1"/>
  <c r="AQ9" i="4" s="1"/>
  <c r="AB15" i="4"/>
  <c r="AE15" i="4" s="1"/>
  <c r="AH15" i="4" s="1"/>
  <c r="AK15" i="4" s="1"/>
  <c r="AN15" i="4" s="1"/>
  <c r="AQ15" i="4" s="1"/>
  <c r="AB19" i="4"/>
  <c r="AE19" i="4" s="1"/>
  <c r="AH19" i="4" s="1"/>
  <c r="AK19" i="4" s="1"/>
  <c r="AN19" i="4" s="1"/>
  <c r="AQ19" i="4" s="1"/>
  <c r="AB11" i="4"/>
  <c r="AE11" i="4" s="1"/>
  <c r="AH11" i="4" s="1"/>
  <c r="AK11" i="4" s="1"/>
  <c r="AV10" i="4" l="1"/>
  <c r="AN11" i="4"/>
  <c r="AQ11" i="4" s="1"/>
</calcChain>
</file>

<file path=xl/sharedStrings.xml><?xml version="1.0" encoding="utf-8"?>
<sst xmlns="http://schemas.openxmlformats.org/spreadsheetml/2006/main" count="56" uniqueCount="18">
  <si>
    <t>گروه</t>
  </si>
  <si>
    <t>مزد سنوات سال 95</t>
  </si>
  <si>
    <t xml:space="preserve">نرخ پایه سنوات </t>
  </si>
  <si>
    <t xml:space="preserve">مزد سنوات </t>
  </si>
  <si>
    <t>مزد سنوات</t>
  </si>
  <si>
    <t>سال</t>
  </si>
  <si>
    <t>جدول محاسبه مزد سنوات پرسنل شرکتهای خدماتی</t>
  </si>
  <si>
    <t>گروه:</t>
  </si>
  <si>
    <t>ابتدا سلول های سبز رنگ را انتخاب نمایید</t>
  </si>
  <si>
    <t>علی اخوان مهدوی</t>
  </si>
  <si>
    <t>رئیس بازرسی کار گلستان</t>
  </si>
  <si>
    <t>ماه</t>
  </si>
  <si>
    <t>تاریخ استخدام:</t>
  </si>
  <si>
    <t>محاسبه مزد سنوات درابتدای سال  :</t>
  </si>
  <si>
    <t>( در این محاسبات فرض بر آن است که حق سنوات و یا مزایای پایان کار کارگر تا پایان سال 90 تسویه شده است )</t>
  </si>
  <si>
    <t>بر اساس اینکه از سال 92 پرداخت پایه سنوات به کارگرانی که مزایای پایان کار خود را دریافت کرده اند نیز الزامی شده است لذا از سال 91 پرداخت سنوات موجب محرومیت کارگر از دریافت مزد پایه سنواتی نخواهد بود .بنابر این در این محاسبات فرض بر آن است که حق سنوات و یا مزایای پایان کار کارگر تا پایان سال 90 تسویه شده است .</t>
  </si>
  <si>
    <t>https://shenasname.ir/</t>
  </si>
  <si>
    <t>محاسبه مزد سنوات در گروههای 20 گانه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</si>
</sst>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4"/>
      <color theme="1"/>
      <name val="2  Lotus"/>
      <charset val="178"/>
    </font>
    <font>
      <sz val="14"/>
      <color rgb="FFFF0000"/>
      <name val="2  Lotus"/>
      <charset val="178"/>
    </font>
    <font>
      <sz val="11"/>
      <color theme="1"/>
      <name val="2  Titr"/>
      <charset val="178"/>
    </font>
    <font>
      <sz val="13"/>
      <color rgb="FFFF0000"/>
      <name val="2  Titr"/>
      <charset val="178"/>
    </font>
    <font>
      <sz val="12"/>
      <color theme="1"/>
      <name val="2  Mehr"/>
      <charset val="178"/>
    </font>
    <font>
      <u/>
      <sz val="11"/>
      <color theme="10"/>
      <name val="Calibri"/>
      <family val="2"/>
      <scheme val="minor"/>
    </font>
    <font>
      <u/>
      <sz val="10"/>
      <color theme="10"/>
      <name val="2  Titr"/>
      <charset val="178"/>
    </font>
    <font>
      <sz val="11"/>
      <color theme="1"/>
      <name val="B Titr"/>
      <charset val="178"/>
    </font>
    <font>
      <sz val="14"/>
      <color theme="1"/>
      <name val="B Titr"/>
      <charset val="178"/>
    </font>
    <font>
      <sz val="8"/>
      <color theme="1"/>
      <name val="B Titr"/>
      <charset val="178"/>
    </font>
    <font>
      <sz val="16"/>
      <color rgb="FFFF0000"/>
      <name val="B Farnaz"/>
      <charset val="178"/>
    </font>
    <font>
      <sz val="16"/>
      <color rgb="FFFF0000"/>
      <name val="B Titr"/>
      <charset val="178"/>
    </font>
    <font>
      <sz val="12"/>
      <color theme="1"/>
      <name val="B Homa"/>
      <charset val="178"/>
    </font>
    <font>
      <sz val="20"/>
      <color rgb="FF002060"/>
      <name val="B Homa"/>
      <charset val="178"/>
    </font>
    <font>
      <sz val="14"/>
      <color rgb="FFFF0000"/>
      <name val="B Titr"/>
      <charset val="178"/>
    </font>
  </fonts>
  <fills count="8">
    <fill>
      <patternFill patternType="none"/>
    </fill>
    <fill>
      <patternFill patternType="gray125"/>
    </fill>
    <fill>
      <patternFill patternType="solid">
        <fgColor theme="0" tint="-0.14999847407452621"/>
        <bgColor indexed="64"/>
      </patternFill>
    </fill>
    <fill>
      <patternFill patternType="solid">
        <fgColor theme="4"/>
        <bgColor indexed="64"/>
      </patternFill>
    </fill>
    <fill>
      <patternFill patternType="solid">
        <fgColor rgb="FF00B050"/>
        <bgColor indexed="64"/>
      </patternFill>
    </fill>
    <fill>
      <patternFill patternType="solid">
        <fgColor theme="0" tint="-4.9989318521683403E-2"/>
        <bgColor indexed="64"/>
      </patternFill>
    </fill>
    <fill>
      <patternFill patternType="solid">
        <fgColor rgb="FFFFFF00"/>
        <bgColor indexed="64"/>
      </patternFill>
    </fill>
    <fill>
      <gradientFill type="path" left="0.5" right="0.5" top="0.5" bottom="0.5">
        <stop position="0">
          <color theme="0"/>
        </stop>
        <stop position="1">
          <color theme="4"/>
        </stop>
      </gradientFill>
    </fill>
  </fills>
  <borders count="33">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diagonalUp="1">
      <left style="medium">
        <color indexed="64"/>
      </left>
      <right/>
      <top style="medium">
        <color indexed="64"/>
      </top>
      <bottom style="medium">
        <color indexed="64"/>
      </bottom>
      <diagonal style="medium">
        <color indexed="64"/>
      </diagonal>
    </border>
    <border diagonalUp="1">
      <left/>
      <right style="medium">
        <color indexed="64"/>
      </right>
      <top style="medium">
        <color indexed="64"/>
      </top>
      <bottom style="medium">
        <color indexed="64"/>
      </bottom>
      <diagonal style="medium">
        <color indexed="64"/>
      </diagonal>
    </border>
  </borders>
  <cellStyleXfs count="2">
    <xf numFmtId="0" fontId="0" fillId="0" borderId="0"/>
    <xf numFmtId="0" fontId="6" fillId="0" borderId="0" applyNumberFormat="0" applyFill="0" applyBorder="0" applyAlignment="0" applyProtection="0"/>
  </cellStyleXfs>
  <cellXfs count="74">
    <xf numFmtId="0" fontId="0" fillId="0" borderId="0" xfId="0"/>
    <xf numFmtId="0" fontId="0" fillId="0" borderId="0" xfId="0" applyProtection="1">
      <protection hidden="1"/>
    </xf>
    <xf numFmtId="0" fontId="0" fillId="0" borderId="18" xfId="0" applyBorder="1" applyProtection="1">
      <protection hidden="1"/>
    </xf>
    <xf numFmtId="0" fontId="3" fillId="3" borderId="13" xfId="0" applyFont="1" applyFill="1" applyBorder="1" applyAlignment="1" applyProtection="1">
      <alignment horizontal="left" vertical="center"/>
      <protection hidden="1"/>
    </xf>
    <xf numFmtId="0" fontId="3" fillId="3" borderId="14" xfId="0" applyFont="1" applyFill="1" applyBorder="1" applyAlignment="1" applyProtection="1">
      <alignment horizontal="right" vertical="center"/>
      <protection hidden="1"/>
    </xf>
    <xf numFmtId="0" fontId="3" fillId="3" borderId="19" xfId="0" applyFont="1" applyFill="1" applyBorder="1" applyAlignment="1" applyProtection="1">
      <alignment horizontal="right" vertical="center"/>
      <protection hidden="1"/>
    </xf>
    <xf numFmtId="0" fontId="1" fillId="2" borderId="5" xfId="0" applyFont="1" applyFill="1" applyBorder="1" applyAlignment="1" applyProtection="1">
      <alignment wrapText="1"/>
      <protection hidden="1"/>
    </xf>
    <xf numFmtId="0" fontId="1" fillId="2" borderId="9" xfId="0" applyFont="1" applyFill="1" applyBorder="1" applyAlignment="1" applyProtection="1">
      <alignment wrapText="1"/>
      <protection hidden="1"/>
    </xf>
    <xf numFmtId="0" fontId="1" fillId="2" borderId="2" xfId="0" applyFont="1" applyFill="1" applyBorder="1" applyAlignment="1" applyProtection="1">
      <alignment wrapText="1"/>
      <protection hidden="1"/>
    </xf>
    <xf numFmtId="0" fontId="1" fillId="2" borderId="4" xfId="0" applyFont="1" applyFill="1" applyBorder="1" applyAlignment="1" applyProtection="1">
      <alignment wrapText="1"/>
      <protection hidden="1"/>
    </xf>
    <xf numFmtId="0" fontId="1" fillId="2" borderId="10" xfId="0" applyFont="1" applyFill="1" applyBorder="1" applyAlignment="1" applyProtection="1">
      <alignment wrapText="1"/>
      <protection hidden="1"/>
    </xf>
    <xf numFmtId="0" fontId="1" fillId="2" borderId="7" xfId="0" applyFont="1" applyFill="1" applyBorder="1" applyAlignment="1" applyProtection="1">
      <alignment wrapText="1"/>
      <protection hidden="1"/>
    </xf>
    <xf numFmtId="0" fontId="1" fillId="2" borderId="11" xfId="0" applyFont="1" applyFill="1" applyBorder="1" applyAlignment="1" applyProtection="1">
      <alignment horizontal="center"/>
      <protection hidden="1"/>
    </xf>
    <xf numFmtId="1" fontId="1" fillId="0" borderId="1" xfId="0" applyNumberFormat="1" applyFont="1" applyBorder="1" applyAlignment="1" applyProtection="1">
      <alignment horizontal="center"/>
      <protection hidden="1"/>
    </xf>
    <xf numFmtId="1" fontId="2" fillId="0" borderId="2" xfId="0" applyNumberFormat="1" applyFont="1" applyBorder="1" applyAlignment="1" applyProtection="1">
      <alignment horizontal="center"/>
      <protection hidden="1"/>
    </xf>
    <xf numFmtId="1" fontId="1" fillId="0" borderId="8" xfId="0" applyNumberFormat="1" applyFont="1" applyBorder="1" applyAlignment="1" applyProtection="1">
      <alignment horizontal="center"/>
      <protection hidden="1"/>
    </xf>
    <xf numFmtId="1" fontId="2" fillId="0" borderId="6" xfId="0" applyNumberFormat="1" applyFont="1" applyBorder="1" applyAlignment="1" applyProtection="1">
      <alignment horizontal="center"/>
      <protection hidden="1"/>
    </xf>
    <xf numFmtId="0" fontId="1" fillId="2" borderId="12" xfId="0" applyFont="1" applyFill="1" applyBorder="1" applyAlignment="1" applyProtection="1">
      <alignment horizontal="center"/>
      <protection hidden="1"/>
    </xf>
    <xf numFmtId="0" fontId="1" fillId="2" borderId="20" xfId="0" applyFont="1" applyFill="1" applyBorder="1" applyAlignment="1" applyProtection="1">
      <alignment horizontal="center"/>
      <protection hidden="1"/>
    </xf>
    <xf numFmtId="1" fontId="1" fillId="0" borderId="21" xfId="0" applyNumberFormat="1" applyFont="1" applyBorder="1" applyAlignment="1" applyProtection="1">
      <alignment horizontal="center"/>
      <protection hidden="1"/>
    </xf>
    <xf numFmtId="1" fontId="1" fillId="0" borderId="22" xfId="0" applyNumberFormat="1" applyFont="1" applyBorder="1" applyAlignment="1" applyProtection="1">
      <alignment horizontal="center"/>
      <protection hidden="1"/>
    </xf>
    <xf numFmtId="1" fontId="1" fillId="0" borderId="30" xfId="0" applyNumberFormat="1" applyFont="1" applyBorder="1" applyAlignment="1" applyProtection="1">
      <alignment horizontal="center"/>
      <protection hidden="1"/>
    </xf>
    <xf numFmtId="0" fontId="3" fillId="5" borderId="0" xfId="0" applyFont="1" applyFill="1" applyBorder="1" applyAlignment="1" applyProtection="1">
      <alignment horizontal="center"/>
      <protection hidden="1"/>
    </xf>
    <xf numFmtId="0" fontId="5" fillId="5" borderId="0" xfId="0" applyFont="1" applyFill="1" applyBorder="1" applyAlignment="1" applyProtection="1">
      <alignment horizontal="center"/>
      <protection hidden="1"/>
    </xf>
    <xf numFmtId="0" fontId="3" fillId="3" borderId="19" xfId="0" applyFont="1" applyFill="1" applyBorder="1" applyAlignment="1" applyProtection="1">
      <alignment horizontal="left" vertical="center"/>
      <protection hidden="1"/>
    </xf>
    <xf numFmtId="0" fontId="1" fillId="2" borderId="11" xfId="0" applyFont="1" applyFill="1" applyBorder="1" applyAlignment="1" applyProtection="1">
      <alignment wrapText="1"/>
      <protection hidden="1"/>
    </xf>
    <xf numFmtId="0" fontId="3" fillId="5" borderId="0" xfId="0" applyFont="1" applyFill="1" applyBorder="1" applyAlignment="1" applyProtection="1">
      <alignment horizontal="center"/>
      <protection hidden="1"/>
    </xf>
    <xf numFmtId="0" fontId="5" fillId="5" borderId="0" xfId="0" applyFont="1" applyFill="1" applyBorder="1" applyAlignment="1" applyProtection="1">
      <alignment horizontal="center"/>
      <protection hidden="1"/>
    </xf>
    <xf numFmtId="0" fontId="3" fillId="5" borderId="0" xfId="0" applyFont="1" applyFill="1" applyBorder="1" applyAlignment="1" applyProtection="1">
      <alignment horizontal="center"/>
      <protection hidden="1"/>
    </xf>
    <xf numFmtId="0" fontId="5" fillId="5" borderId="0" xfId="0" applyFont="1" applyFill="1" applyBorder="1" applyAlignment="1" applyProtection="1">
      <alignment horizontal="center"/>
      <protection hidden="1"/>
    </xf>
    <xf numFmtId="0" fontId="3" fillId="5" borderId="0" xfId="0" applyFont="1" applyFill="1" applyBorder="1" applyAlignment="1" applyProtection="1">
      <alignment horizontal="center"/>
      <protection hidden="1"/>
    </xf>
    <xf numFmtId="0" fontId="5" fillId="5" borderId="0" xfId="0" applyFont="1" applyFill="1" applyBorder="1" applyAlignment="1" applyProtection="1">
      <alignment horizontal="center"/>
      <protection hidden="1"/>
    </xf>
    <xf numFmtId="0" fontId="3" fillId="5" borderId="0" xfId="0" applyFont="1" applyFill="1" applyBorder="1" applyAlignment="1" applyProtection="1">
      <alignment horizontal="center"/>
      <protection hidden="1"/>
    </xf>
    <xf numFmtId="0" fontId="5" fillId="5" borderId="0" xfId="0" applyFont="1" applyFill="1" applyBorder="1" applyAlignment="1" applyProtection="1">
      <alignment horizontal="center"/>
      <protection hidden="1"/>
    </xf>
    <xf numFmtId="0" fontId="8" fillId="0" borderId="0" xfId="0" applyFont="1" applyProtection="1">
      <protection hidden="1"/>
    </xf>
    <xf numFmtId="0" fontId="8" fillId="3" borderId="5" xfId="0" applyFont="1" applyFill="1" applyBorder="1" applyAlignment="1" applyProtection="1">
      <alignment horizontal="center" vertical="center"/>
      <protection hidden="1"/>
    </xf>
    <xf numFmtId="0" fontId="8" fillId="3" borderId="17" xfId="0" applyFont="1" applyFill="1" applyBorder="1" applyAlignment="1" applyProtection="1">
      <alignment horizontal="center" vertical="center"/>
      <protection hidden="1"/>
    </xf>
    <xf numFmtId="0" fontId="12" fillId="4" borderId="5" xfId="0" applyFont="1" applyFill="1" applyBorder="1" applyAlignment="1" applyProtection="1">
      <alignment horizontal="center" vertical="center"/>
      <protection locked="0"/>
    </xf>
    <xf numFmtId="0" fontId="15" fillId="0" borderId="0" xfId="0" applyFont="1" applyAlignment="1" applyProtection="1">
      <alignment horizontal="center" vertical="center"/>
      <protection hidden="1"/>
    </xf>
    <xf numFmtId="0" fontId="1" fillId="2" borderId="0" xfId="0" applyFont="1" applyFill="1" applyBorder="1" applyAlignment="1" applyProtection="1">
      <alignment wrapText="1"/>
      <protection hidden="1"/>
    </xf>
    <xf numFmtId="1" fontId="2" fillId="0" borderId="0" xfId="0" applyNumberFormat="1" applyFont="1" applyBorder="1" applyAlignment="1" applyProtection="1">
      <alignment horizontal="center"/>
      <protection hidden="1"/>
    </xf>
    <xf numFmtId="1" fontId="1" fillId="0" borderId="0" xfId="0" applyNumberFormat="1" applyFont="1" applyBorder="1" applyAlignment="1" applyProtection="1">
      <alignment horizontal="center"/>
      <protection hidden="1"/>
    </xf>
    <xf numFmtId="0" fontId="8" fillId="3" borderId="16" xfId="0" applyFont="1" applyFill="1" applyBorder="1" applyAlignment="1" applyProtection="1">
      <alignment horizontal="center"/>
      <protection hidden="1"/>
    </xf>
    <xf numFmtId="0" fontId="8" fillId="3" borderId="17" xfId="0" applyFont="1" applyFill="1" applyBorder="1" applyAlignment="1" applyProtection="1">
      <alignment horizontal="center"/>
      <protection hidden="1"/>
    </xf>
    <xf numFmtId="0" fontId="10" fillId="3" borderId="16" xfId="0" applyFont="1" applyFill="1" applyBorder="1" applyAlignment="1" applyProtection="1">
      <alignment horizontal="center"/>
      <protection hidden="1"/>
    </xf>
    <xf numFmtId="0" fontId="10" fillId="3" borderId="17" xfId="0" applyFont="1" applyFill="1" applyBorder="1" applyAlignment="1" applyProtection="1">
      <alignment horizontal="center"/>
      <protection hidden="1"/>
    </xf>
    <xf numFmtId="0" fontId="7" fillId="0" borderId="0" xfId="1" applyFont="1" applyBorder="1" applyAlignment="1" applyProtection="1">
      <alignment horizontal="center" vertical="center"/>
      <protection hidden="1"/>
    </xf>
    <xf numFmtId="0" fontId="9" fillId="0" borderId="0" xfId="0" applyFont="1" applyAlignment="1" applyProtection="1">
      <alignment horizontal="center"/>
      <protection hidden="1"/>
    </xf>
    <xf numFmtId="0" fontId="10" fillId="0" borderId="0" xfId="0" applyFont="1" applyAlignment="1" applyProtection="1">
      <alignment horizontal="center" vertical="center" wrapText="1"/>
      <protection hidden="1"/>
    </xf>
    <xf numFmtId="0" fontId="13" fillId="6" borderId="15" xfId="0" applyFont="1" applyFill="1" applyBorder="1" applyAlignment="1" applyProtection="1">
      <alignment horizontal="center" vertical="center" wrapText="1"/>
      <protection hidden="1"/>
    </xf>
    <xf numFmtId="0" fontId="13" fillId="6" borderId="18" xfId="0" applyFont="1" applyFill="1" applyBorder="1" applyAlignment="1" applyProtection="1">
      <alignment horizontal="center" vertical="center" wrapText="1"/>
      <protection hidden="1"/>
    </xf>
    <xf numFmtId="0" fontId="13" fillId="6" borderId="23" xfId="0" applyFont="1" applyFill="1" applyBorder="1" applyAlignment="1" applyProtection="1">
      <alignment horizontal="center" vertical="center" wrapText="1"/>
      <protection hidden="1"/>
    </xf>
    <xf numFmtId="0" fontId="13" fillId="6" borderId="25" xfId="0" applyFont="1" applyFill="1" applyBorder="1" applyAlignment="1" applyProtection="1">
      <alignment horizontal="center" vertical="center" wrapText="1"/>
      <protection hidden="1"/>
    </xf>
    <xf numFmtId="0" fontId="13" fillId="6" borderId="3" xfId="0" applyFont="1" applyFill="1" applyBorder="1" applyAlignment="1" applyProtection="1">
      <alignment horizontal="center" vertical="center" wrapText="1"/>
      <protection hidden="1"/>
    </xf>
    <xf numFmtId="0" fontId="13" fillId="6" borderId="26" xfId="0" applyFont="1" applyFill="1" applyBorder="1" applyAlignment="1" applyProtection="1">
      <alignment horizontal="center" vertical="center" wrapText="1"/>
      <protection hidden="1"/>
    </xf>
    <xf numFmtId="0" fontId="12" fillId="4" borderId="16" xfId="0" applyFont="1" applyFill="1" applyBorder="1" applyAlignment="1" applyProtection="1">
      <alignment horizontal="center" vertical="center"/>
      <protection locked="0"/>
    </xf>
    <xf numFmtId="0" fontId="12" fillId="4" borderId="17" xfId="0" applyFont="1" applyFill="1" applyBorder="1" applyAlignment="1" applyProtection="1">
      <alignment horizontal="center" vertical="center"/>
      <protection locked="0"/>
    </xf>
    <xf numFmtId="0" fontId="4" fillId="0" borderId="18" xfId="0" applyFont="1" applyBorder="1" applyAlignment="1" applyProtection="1">
      <alignment horizontal="center" wrapText="1"/>
      <protection hidden="1"/>
    </xf>
    <xf numFmtId="0" fontId="4" fillId="0" borderId="0" xfId="0" applyFont="1" applyBorder="1" applyAlignment="1" applyProtection="1">
      <alignment horizontal="center" wrapText="1"/>
      <protection hidden="1"/>
    </xf>
    <xf numFmtId="1" fontId="14" fillId="6" borderId="28" xfId="0" applyNumberFormat="1" applyFont="1" applyFill="1" applyBorder="1" applyAlignment="1" applyProtection="1">
      <alignment horizontal="center" vertical="center" wrapText="1"/>
      <protection hidden="1"/>
    </xf>
    <xf numFmtId="1" fontId="14" fillId="6" borderId="29" xfId="0" applyNumberFormat="1" applyFont="1" applyFill="1" applyBorder="1" applyAlignment="1" applyProtection="1">
      <alignment horizontal="center" vertical="center" wrapText="1"/>
      <protection hidden="1"/>
    </xf>
    <xf numFmtId="0" fontId="3" fillId="5" borderId="24" xfId="0" applyFont="1" applyFill="1" applyBorder="1" applyAlignment="1" applyProtection="1">
      <alignment horizontal="center"/>
      <protection hidden="1"/>
    </xf>
    <xf numFmtId="0" fontId="3" fillId="5" borderId="0" xfId="0" applyFont="1" applyFill="1" applyBorder="1" applyAlignment="1" applyProtection="1">
      <alignment horizontal="center"/>
      <protection hidden="1"/>
    </xf>
    <xf numFmtId="0" fontId="5" fillId="5" borderId="24" xfId="0" applyFont="1" applyFill="1" applyBorder="1" applyAlignment="1" applyProtection="1">
      <alignment horizontal="center"/>
      <protection hidden="1"/>
    </xf>
    <xf numFmtId="0" fontId="5" fillId="5" borderId="0" xfId="0" applyFont="1" applyFill="1" applyBorder="1" applyAlignment="1" applyProtection="1">
      <alignment horizontal="center"/>
      <protection hidden="1"/>
    </xf>
    <xf numFmtId="0" fontId="8" fillId="3" borderId="31" xfId="0" applyFont="1" applyFill="1" applyBorder="1" applyAlignment="1" applyProtection="1">
      <alignment horizontal="center"/>
      <protection hidden="1"/>
    </xf>
    <xf numFmtId="0" fontId="8" fillId="3" borderId="32" xfId="0" applyFont="1" applyFill="1" applyBorder="1" applyAlignment="1" applyProtection="1">
      <alignment horizontal="center"/>
      <protection hidden="1"/>
    </xf>
    <xf numFmtId="0" fontId="8" fillId="7" borderId="24" xfId="0" applyFont="1" applyFill="1" applyBorder="1" applyAlignment="1" applyProtection="1">
      <alignment horizontal="center"/>
      <protection hidden="1"/>
    </xf>
    <xf numFmtId="0" fontId="8" fillId="7" borderId="0" xfId="0" applyFont="1" applyFill="1" applyBorder="1" applyAlignment="1" applyProtection="1">
      <alignment horizontal="center"/>
      <protection hidden="1"/>
    </xf>
    <xf numFmtId="0" fontId="8" fillId="7" borderId="25" xfId="0" applyFont="1" applyFill="1" applyBorder="1" applyAlignment="1" applyProtection="1">
      <alignment horizontal="center"/>
      <protection hidden="1"/>
    </xf>
    <xf numFmtId="0" fontId="8" fillId="7" borderId="3" xfId="0" applyFont="1" applyFill="1" applyBorder="1" applyAlignment="1" applyProtection="1">
      <alignment horizontal="center"/>
      <protection hidden="1"/>
    </xf>
    <xf numFmtId="0" fontId="11" fillId="0" borderId="16" xfId="0" applyFont="1" applyBorder="1" applyAlignment="1" applyProtection="1">
      <alignment horizontal="center"/>
      <protection hidden="1"/>
    </xf>
    <xf numFmtId="0" fontId="11" fillId="0" borderId="27" xfId="0" applyFont="1" applyBorder="1" applyAlignment="1" applyProtection="1">
      <alignment horizontal="center"/>
      <protection hidden="1"/>
    </xf>
    <xf numFmtId="0" fontId="11" fillId="0" borderId="17" xfId="0" applyFont="1" applyBorder="1" applyAlignment="1" applyProtection="1">
      <alignment horizontal="center"/>
      <protection hidden="1"/>
    </xf>
  </cellXfs>
  <cellStyles count="2">
    <cellStyle name="Hyperlink" xfId="1" builtinId="8"/>
    <cellStyle name="Normal" xfId="0" builtinId="0"/>
  </cellStyles>
  <dxfs count="141">
    <dxf>
      <protection hidden="1"/>
    </dxf>
    <dxf>
      <protection hidden="1"/>
    </dxf>
    <dxf>
      <font>
        <b val="0"/>
        <i val="0"/>
        <strike val="0"/>
        <condense val="0"/>
        <extend val="0"/>
        <outline val="0"/>
        <shadow val="0"/>
        <u val="none"/>
        <vertAlign val="baseline"/>
        <sz val="11"/>
        <color theme="1"/>
        <name val="2  Titr"/>
        <scheme val="none"/>
      </font>
      <fill>
        <patternFill patternType="solid">
          <fgColor indexed="64"/>
          <bgColor theme="4"/>
        </patternFill>
      </fill>
      <alignment horizontal="center" vertical="center" textRotation="0" wrapText="0" indent="0" justifyLastLine="0" shrinkToFit="0" readingOrder="0"/>
      <border diagonalUp="0" diagonalDown="0" outline="0">
        <left style="medium">
          <color indexed="64"/>
        </left>
        <right style="medium">
          <color indexed="64"/>
        </right>
        <top/>
        <bottom/>
      </border>
      <protection hidden="1"/>
    </dxf>
    <dxf>
      <protection hidden="1"/>
    </dxf>
    <dxf>
      <protection hidden="1"/>
    </dxf>
    <dxf>
      <font>
        <b val="0"/>
        <i val="0"/>
        <strike val="0"/>
        <condense val="0"/>
        <extend val="0"/>
        <outline val="0"/>
        <shadow val="0"/>
        <u val="none"/>
        <vertAlign val="baseline"/>
        <sz val="11"/>
        <color theme="1"/>
        <name val="2  Titr"/>
        <scheme val="none"/>
      </font>
      <fill>
        <patternFill patternType="solid">
          <fgColor indexed="64"/>
          <bgColor theme="4"/>
        </patternFill>
      </fill>
      <alignment horizontal="center" vertical="center" textRotation="0" wrapText="0" indent="0" justifyLastLine="0" shrinkToFit="0" readingOrder="0"/>
      <border diagonalUp="0" diagonalDown="0" outline="0">
        <left style="medium">
          <color indexed="64"/>
        </left>
        <right style="medium">
          <color indexed="64"/>
        </right>
        <top/>
        <bottom/>
      </border>
      <protection hidden="1"/>
    </dxf>
    <dxf>
      <protection hidden="1"/>
    </dxf>
    <dxf>
      <protection hidden="1"/>
    </dxf>
    <dxf>
      <font>
        <b val="0"/>
        <i val="0"/>
        <strike val="0"/>
        <condense val="0"/>
        <extend val="0"/>
        <outline val="0"/>
        <shadow val="0"/>
        <u val="none"/>
        <vertAlign val="baseline"/>
        <sz val="11"/>
        <color theme="1"/>
        <name val="2  Titr"/>
        <scheme val="none"/>
      </font>
      <fill>
        <patternFill patternType="solid">
          <fgColor indexed="64"/>
          <bgColor theme="4"/>
        </patternFill>
      </fill>
      <alignment horizontal="center" vertical="center" textRotation="0" wrapText="0" indent="0" justifyLastLine="0" shrinkToFit="0" readingOrder="0"/>
      <border diagonalUp="0" diagonalDown="0" outline="0">
        <left style="medium">
          <color indexed="64"/>
        </left>
        <right style="medium">
          <color indexed="64"/>
        </right>
        <top/>
        <bottom/>
      </border>
      <protection hidden="1"/>
    </dxf>
    <dxf>
      <protection hidden="1"/>
    </dxf>
    <dxf>
      <protection hidden="1"/>
    </dxf>
    <dxf>
      <font>
        <b val="0"/>
        <i val="0"/>
        <strike val="0"/>
        <condense val="0"/>
        <extend val="0"/>
        <outline val="0"/>
        <shadow val="0"/>
        <u val="none"/>
        <vertAlign val="baseline"/>
        <sz val="11"/>
        <color theme="1"/>
        <name val="2  Titr"/>
        <scheme val="none"/>
      </font>
      <fill>
        <patternFill patternType="solid">
          <fgColor indexed="64"/>
          <bgColor theme="4"/>
        </patternFill>
      </fill>
      <alignment horizontal="center" vertical="center" textRotation="0" wrapText="0" indent="0" justifyLastLine="0" shrinkToFit="0" readingOrder="0"/>
      <border diagonalUp="0" diagonalDown="0" outline="0">
        <left style="medium">
          <color indexed="64"/>
        </left>
        <right style="medium">
          <color indexed="64"/>
        </right>
        <top/>
        <bottom/>
      </border>
      <protection hidden="1"/>
    </dxf>
    <dxf>
      <protection hidden="1"/>
    </dxf>
    <dxf>
      <protection hidden="1"/>
    </dxf>
    <dxf>
      <font>
        <b val="0"/>
        <i val="0"/>
        <strike val="0"/>
        <condense val="0"/>
        <extend val="0"/>
        <outline val="0"/>
        <shadow val="0"/>
        <u val="none"/>
        <vertAlign val="baseline"/>
        <sz val="11"/>
        <color theme="1"/>
        <name val="2  Titr"/>
        <scheme val="none"/>
      </font>
      <fill>
        <patternFill patternType="solid">
          <fgColor indexed="64"/>
          <bgColor theme="4"/>
        </patternFill>
      </fill>
      <alignment horizontal="center" vertical="center" textRotation="0" wrapText="0" indent="0" justifyLastLine="0" shrinkToFit="0" readingOrder="0"/>
      <border diagonalUp="0" diagonalDown="0" outline="0">
        <left style="medium">
          <color indexed="64"/>
        </left>
        <right style="medium">
          <color indexed="64"/>
        </right>
        <top/>
        <bottom/>
      </border>
      <protection hidden="1"/>
    </dxf>
    <dxf>
      <protection hidden="1"/>
    </dxf>
    <dxf>
      <protection hidden="1"/>
    </dxf>
    <dxf>
      <font>
        <b val="0"/>
        <i val="0"/>
        <strike val="0"/>
        <condense val="0"/>
        <extend val="0"/>
        <outline val="0"/>
        <shadow val="0"/>
        <u val="none"/>
        <vertAlign val="baseline"/>
        <sz val="11"/>
        <color theme="1"/>
        <name val="2  Titr"/>
        <scheme val="none"/>
      </font>
      <fill>
        <patternFill patternType="solid">
          <fgColor indexed="64"/>
          <bgColor theme="4"/>
        </patternFill>
      </fill>
      <alignment horizontal="center" vertical="center" textRotation="0" wrapText="0" indent="0" justifyLastLine="0" shrinkToFit="0" readingOrder="0"/>
      <border diagonalUp="0" diagonalDown="0" outline="0">
        <left style="medium">
          <color indexed="64"/>
        </left>
        <right style="medium">
          <color indexed="64"/>
        </right>
        <top/>
        <bottom/>
      </border>
      <protection hidden="1"/>
    </dxf>
    <dxf>
      <protection hidden="1"/>
    </dxf>
    <dxf>
      <protection hidden="1"/>
    </dxf>
    <dxf>
      <font>
        <b val="0"/>
        <i val="0"/>
        <strike val="0"/>
        <condense val="0"/>
        <extend val="0"/>
        <outline val="0"/>
        <shadow val="0"/>
        <u val="none"/>
        <vertAlign val="baseline"/>
        <sz val="11"/>
        <color theme="1"/>
        <name val="2  Titr"/>
        <scheme val="none"/>
      </font>
      <fill>
        <patternFill patternType="solid">
          <fgColor indexed="64"/>
          <bgColor theme="4"/>
        </patternFill>
      </fill>
      <alignment horizontal="center" vertical="center" textRotation="0" wrapText="0" indent="0" justifyLastLine="0" shrinkToFit="0" readingOrder="0"/>
      <border diagonalUp="0" diagonalDown="0" outline="0">
        <left style="medium">
          <color indexed="64"/>
        </left>
        <right style="medium">
          <color indexed="64"/>
        </right>
        <top/>
        <bottom/>
      </border>
      <protection hidden="1"/>
    </dxf>
    <dxf>
      <protection hidden="1"/>
    </dxf>
    <dxf>
      <protection hidden="1"/>
    </dxf>
    <dxf>
      <font>
        <b val="0"/>
        <i val="0"/>
        <strike val="0"/>
        <condense val="0"/>
        <extend val="0"/>
        <outline val="0"/>
        <shadow val="0"/>
        <u val="none"/>
        <vertAlign val="baseline"/>
        <sz val="11"/>
        <color theme="1"/>
        <name val="2  Titr"/>
        <scheme val="none"/>
      </font>
      <fill>
        <patternFill patternType="solid">
          <fgColor indexed="64"/>
          <bgColor theme="4"/>
        </patternFill>
      </fill>
      <alignment horizontal="center" vertical="center" textRotation="0" wrapText="0" indent="0" justifyLastLine="0" shrinkToFit="0" readingOrder="0"/>
      <border diagonalUp="0" diagonalDown="0" outline="0">
        <left style="medium">
          <color indexed="64"/>
        </left>
        <right style="medium">
          <color indexed="64"/>
        </right>
        <top/>
        <bottom/>
      </border>
      <protection hidden="1"/>
    </dxf>
    <dxf>
      <protection hidden="1"/>
    </dxf>
    <dxf>
      <protection hidden="1"/>
    </dxf>
    <dxf>
      <font>
        <b val="0"/>
        <i val="0"/>
        <strike val="0"/>
        <condense val="0"/>
        <extend val="0"/>
        <outline val="0"/>
        <shadow val="0"/>
        <u val="none"/>
        <vertAlign val="baseline"/>
        <sz val="11"/>
        <color theme="1"/>
        <name val="2  Titr"/>
        <scheme val="none"/>
      </font>
      <fill>
        <patternFill patternType="solid">
          <fgColor indexed="64"/>
          <bgColor theme="4"/>
        </patternFill>
      </fill>
      <alignment horizontal="center" vertical="center" textRotation="0" wrapText="0" indent="0" justifyLastLine="0" shrinkToFit="0" readingOrder="0"/>
      <border diagonalUp="0" diagonalDown="0" outline="0">
        <left style="medium">
          <color indexed="64"/>
        </left>
        <right style="medium">
          <color indexed="64"/>
        </right>
        <top/>
        <bottom/>
      </border>
      <protection hidden="1"/>
    </dxf>
    <dxf>
      <protection hidden="1"/>
    </dxf>
    <dxf>
      <protection hidden="1"/>
    </dxf>
    <dxf>
      <font>
        <b val="0"/>
        <i val="0"/>
        <strike val="0"/>
        <condense val="0"/>
        <extend val="0"/>
        <outline val="0"/>
        <shadow val="0"/>
        <u val="none"/>
        <vertAlign val="baseline"/>
        <sz val="11"/>
        <color theme="1"/>
        <name val="2  Titr"/>
        <scheme val="none"/>
      </font>
      <fill>
        <patternFill patternType="solid">
          <fgColor indexed="64"/>
          <bgColor theme="4"/>
        </patternFill>
      </fill>
      <alignment horizontal="center" vertical="center" textRotation="0" wrapText="0" indent="0" justifyLastLine="0" shrinkToFit="0" readingOrder="0"/>
      <border diagonalUp="0" diagonalDown="0" outline="0">
        <left style="medium">
          <color indexed="64"/>
        </left>
        <right style="medium">
          <color indexed="64"/>
        </right>
        <top/>
        <bottom/>
      </border>
      <protection hidden="1"/>
    </dxf>
    <dxf>
      <protection hidden="1"/>
    </dxf>
    <dxf>
      <protection hidden="1"/>
    </dxf>
    <dxf>
      <font>
        <b val="0"/>
        <i val="0"/>
        <strike val="0"/>
        <condense val="0"/>
        <extend val="0"/>
        <outline val="0"/>
        <shadow val="0"/>
        <u val="none"/>
        <vertAlign val="baseline"/>
        <sz val="11"/>
        <color theme="1"/>
        <name val="2  Titr"/>
        <scheme val="none"/>
      </font>
      <fill>
        <patternFill patternType="solid">
          <fgColor indexed="64"/>
          <bgColor theme="4"/>
        </patternFill>
      </fill>
      <alignment horizontal="center" vertical="center" textRotation="0" wrapText="0" indent="0" justifyLastLine="0" shrinkToFit="0" readingOrder="0"/>
      <border diagonalUp="0" diagonalDown="0" outline="0">
        <left style="medium">
          <color indexed="64"/>
        </left>
        <right style="medium">
          <color indexed="64"/>
        </right>
        <top/>
        <bottom/>
      </border>
      <protection hidden="1"/>
    </dxf>
    <dxf>
      <protection hidden="1"/>
    </dxf>
    <dxf>
      <protection hidden="1"/>
    </dxf>
    <dxf>
      <font>
        <b val="0"/>
        <i val="0"/>
        <strike val="0"/>
        <condense val="0"/>
        <extend val="0"/>
        <outline val="0"/>
        <shadow val="0"/>
        <u val="none"/>
        <vertAlign val="baseline"/>
        <sz val="11"/>
        <color theme="1"/>
        <name val="2  Titr"/>
        <scheme val="none"/>
      </font>
      <fill>
        <patternFill patternType="solid">
          <fgColor indexed="64"/>
          <bgColor theme="4"/>
        </patternFill>
      </fill>
      <alignment horizontal="center" vertical="center" textRotation="0" wrapText="0" indent="0" justifyLastLine="0" shrinkToFit="0" readingOrder="0"/>
      <border diagonalUp="0" diagonalDown="0" outline="0">
        <left style="medium">
          <color indexed="64"/>
        </left>
        <right style="medium">
          <color indexed="64"/>
        </right>
        <top/>
        <bottom/>
      </border>
      <protection hidden="1"/>
    </dxf>
    <dxf>
      <protection hidden="1"/>
    </dxf>
    <dxf>
      <protection hidden="1"/>
    </dxf>
    <dxf>
      <font>
        <b val="0"/>
        <i val="0"/>
        <strike val="0"/>
        <condense val="0"/>
        <extend val="0"/>
        <outline val="0"/>
        <shadow val="0"/>
        <u val="none"/>
        <vertAlign val="baseline"/>
        <sz val="11"/>
        <color theme="1"/>
        <name val="2  Titr"/>
        <scheme val="none"/>
      </font>
      <fill>
        <patternFill patternType="solid">
          <fgColor indexed="64"/>
          <bgColor theme="4"/>
        </patternFill>
      </fill>
      <alignment horizontal="center" vertical="center" textRotation="0" wrapText="0" indent="0" justifyLastLine="0" shrinkToFit="0" readingOrder="0"/>
      <border diagonalUp="0" diagonalDown="0" outline="0">
        <left style="medium">
          <color indexed="64"/>
        </left>
        <right style="medium">
          <color indexed="64"/>
        </right>
        <top/>
        <bottom/>
      </border>
      <protection hidden="1"/>
    </dxf>
    <dxf>
      <protection hidden="1"/>
    </dxf>
    <dxf>
      <font>
        <b val="0"/>
        <i val="0"/>
        <strike val="0"/>
        <condense val="0"/>
        <extend val="0"/>
        <outline val="0"/>
        <shadow val="0"/>
        <u val="none"/>
        <vertAlign val="baseline"/>
        <sz val="14"/>
        <color theme="1"/>
        <name val="2  Lotus"/>
        <scheme val="none"/>
      </font>
      <numFmt numFmtId="1" formatCode="0"/>
      <alignment horizontal="center" vertical="bottom" textRotation="0" wrapText="0" indent="0" justifyLastLine="0" shrinkToFit="0" readingOrder="0"/>
      <border diagonalUp="0" diagonalDown="0">
        <left/>
        <right/>
        <top style="thin">
          <color indexed="64"/>
        </top>
        <bottom style="thin">
          <color indexed="64"/>
        </bottom>
        <vertical/>
        <horizontal/>
      </border>
      <protection locked="1" hidden="1"/>
    </dxf>
    <dxf>
      <font>
        <b val="0"/>
        <i val="0"/>
        <strike val="0"/>
        <condense val="0"/>
        <extend val="0"/>
        <outline val="0"/>
        <shadow val="0"/>
        <u val="none"/>
        <vertAlign val="baseline"/>
        <sz val="11"/>
        <color theme="1"/>
        <name val="2  Titr"/>
        <scheme val="none"/>
      </font>
      <fill>
        <patternFill patternType="solid">
          <fgColor indexed="64"/>
          <bgColor theme="4"/>
        </patternFill>
      </fill>
      <alignment horizontal="center" vertical="center" textRotation="0" wrapText="0" indent="0" justifyLastLine="0" shrinkToFit="0" readingOrder="0"/>
      <border diagonalUp="0" diagonalDown="0" outline="0">
        <left style="medium">
          <color indexed="64"/>
        </left>
        <right style="medium">
          <color indexed="64"/>
        </right>
        <top/>
        <bottom/>
      </border>
      <protection hidden="1"/>
    </dxf>
    <dxf>
      <protection hidden="1"/>
    </dxf>
    <dxf>
      <protection hidden="1"/>
    </dxf>
    <dxf>
      <font>
        <b val="0"/>
        <i val="0"/>
        <strike val="0"/>
        <condense val="0"/>
        <extend val="0"/>
        <outline val="0"/>
        <shadow val="0"/>
        <u val="none"/>
        <vertAlign val="baseline"/>
        <sz val="11"/>
        <color theme="1"/>
        <name val="2  Titr"/>
        <scheme val="none"/>
      </font>
      <fill>
        <patternFill patternType="solid">
          <fgColor indexed="64"/>
          <bgColor theme="4"/>
        </patternFill>
      </fill>
      <alignment horizontal="center" vertical="center" textRotation="0" wrapText="0" indent="0" justifyLastLine="0" shrinkToFit="0" readingOrder="0"/>
      <border diagonalUp="0" diagonalDown="0" outline="0">
        <left style="medium">
          <color indexed="64"/>
        </left>
        <right style="medium">
          <color indexed="64"/>
        </right>
        <top/>
        <bottom/>
      </border>
      <protection hidden="1"/>
    </dxf>
    <dxf>
      <protection hidden="1"/>
    </dxf>
    <dxf>
      <protection hidden="1"/>
    </dxf>
    <dxf>
      <font>
        <b val="0"/>
        <i val="0"/>
        <strike val="0"/>
        <condense val="0"/>
        <extend val="0"/>
        <outline val="0"/>
        <shadow val="0"/>
        <u val="none"/>
        <vertAlign val="baseline"/>
        <sz val="11"/>
        <color theme="1"/>
        <name val="2  Titr"/>
        <scheme val="none"/>
      </font>
      <fill>
        <patternFill patternType="solid">
          <fgColor indexed="64"/>
          <bgColor theme="4"/>
        </patternFill>
      </fill>
      <alignment horizontal="center" vertical="center" textRotation="0" wrapText="0" indent="0" justifyLastLine="0" shrinkToFit="0" readingOrder="0"/>
      <border diagonalUp="0" diagonalDown="0" outline="0">
        <left style="medium">
          <color indexed="64"/>
        </left>
        <right style="medium">
          <color indexed="64"/>
        </right>
        <top/>
        <bottom/>
      </border>
      <protection hidden="1"/>
    </dxf>
    <dxf>
      <protection hidden="1"/>
    </dxf>
    <dxf>
      <font>
        <b val="0"/>
        <i val="0"/>
        <strike val="0"/>
        <condense val="0"/>
        <extend val="0"/>
        <outline val="0"/>
        <shadow val="0"/>
        <u val="none"/>
        <vertAlign val="baseline"/>
        <sz val="14"/>
        <color theme="1"/>
        <name val="2  Lotus"/>
        <scheme val="none"/>
      </font>
      <numFmt numFmtId="1" formatCode="0"/>
      <alignment horizontal="center" vertical="bottom" textRotation="0" wrapText="0" indent="0" justifyLastLine="0" shrinkToFit="0" readingOrder="0"/>
      <border diagonalUp="0" diagonalDown="0">
        <left/>
        <right/>
        <top style="thin">
          <color indexed="64"/>
        </top>
        <bottom style="thin">
          <color indexed="64"/>
        </bottom>
        <vertical/>
        <horizontal/>
      </border>
      <protection locked="1" hidden="1"/>
    </dxf>
    <dxf>
      <font>
        <b val="0"/>
        <i val="0"/>
        <strike val="0"/>
        <condense val="0"/>
        <extend val="0"/>
        <outline val="0"/>
        <shadow val="0"/>
        <u val="none"/>
        <vertAlign val="baseline"/>
        <sz val="11"/>
        <color theme="1"/>
        <name val="2  Titr"/>
        <scheme val="none"/>
      </font>
      <fill>
        <patternFill patternType="solid">
          <fgColor indexed="64"/>
          <bgColor theme="4"/>
        </patternFill>
      </fill>
      <alignment horizontal="center" vertical="center" textRotation="0" wrapText="0" indent="0" justifyLastLine="0" shrinkToFit="0" readingOrder="0"/>
      <border diagonalUp="0" diagonalDown="0" outline="0">
        <left style="medium">
          <color indexed="64"/>
        </left>
        <right style="medium">
          <color indexed="64"/>
        </right>
        <top/>
        <bottom/>
      </border>
      <protection hidden="1"/>
    </dxf>
    <dxf>
      <protection hidden="1"/>
    </dxf>
    <dxf>
      <protection hidden="1"/>
    </dxf>
    <dxf>
      <font>
        <b val="0"/>
        <i val="0"/>
        <strike val="0"/>
        <condense val="0"/>
        <extend val="0"/>
        <outline val="0"/>
        <shadow val="0"/>
        <u val="none"/>
        <vertAlign val="baseline"/>
        <sz val="11"/>
        <color theme="1"/>
        <name val="2  Titr"/>
        <scheme val="none"/>
      </font>
      <fill>
        <patternFill patternType="solid">
          <fgColor indexed="64"/>
          <bgColor theme="4"/>
        </patternFill>
      </fill>
      <alignment horizontal="center" vertical="center" textRotation="0" wrapText="0" indent="0" justifyLastLine="0" shrinkToFit="0" readingOrder="0"/>
      <border diagonalUp="0" diagonalDown="0" outline="0">
        <left style="medium">
          <color indexed="64"/>
        </left>
        <right style="medium">
          <color indexed="64"/>
        </right>
        <top/>
        <bottom/>
      </border>
      <protection hidden="1"/>
    </dxf>
    <dxf>
      <protection hidden="1"/>
    </dxf>
    <dxf>
      <protection hidden="1"/>
    </dxf>
    <dxf>
      <font>
        <b val="0"/>
        <i val="0"/>
        <strike val="0"/>
        <condense val="0"/>
        <extend val="0"/>
        <outline val="0"/>
        <shadow val="0"/>
        <u val="none"/>
        <vertAlign val="baseline"/>
        <sz val="11"/>
        <color theme="1"/>
        <name val="2  Titr"/>
        <scheme val="none"/>
      </font>
      <fill>
        <patternFill patternType="solid">
          <fgColor indexed="64"/>
          <bgColor theme="4"/>
        </patternFill>
      </fill>
      <alignment horizontal="center" vertical="center" textRotation="0" wrapText="0" indent="0" justifyLastLine="0" shrinkToFit="0" readingOrder="0"/>
      <border diagonalUp="0" diagonalDown="0" outline="0">
        <left style="medium">
          <color indexed="64"/>
        </left>
        <right style="medium">
          <color indexed="64"/>
        </right>
        <top/>
        <bottom/>
      </border>
      <protection hidden="1"/>
    </dxf>
    <dxf>
      <protection hidden="1"/>
    </dxf>
    <dxf>
      <font>
        <b val="0"/>
        <i val="0"/>
        <strike val="0"/>
        <condense val="0"/>
        <extend val="0"/>
        <outline val="0"/>
        <shadow val="0"/>
        <u val="none"/>
        <vertAlign val="baseline"/>
        <sz val="14"/>
        <color theme="1"/>
        <name val="2  Lotus"/>
        <scheme val="none"/>
      </font>
      <numFmt numFmtId="1" formatCode="0"/>
      <alignment horizontal="center" vertical="bottom" textRotation="0" wrapText="0" indent="0" justifyLastLine="0" shrinkToFit="0" readingOrder="0"/>
      <border diagonalUp="0" diagonalDown="0">
        <left/>
        <right/>
        <top style="thin">
          <color indexed="64"/>
        </top>
        <bottom style="thin">
          <color indexed="64"/>
        </bottom>
        <vertical/>
        <horizontal/>
      </border>
      <protection locked="1" hidden="1"/>
    </dxf>
    <dxf>
      <font>
        <b val="0"/>
        <i val="0"/>
        <strike val="0"/>
        <condense val="0"/>
        <extend val="0"/>
        <outline val="0"/>
        <shadow val="0"/>
        <u val="none"/>
        <vertAlign val="baseline"/>
        <sz val="11"/>
        <color theme="1"/>
        <name val="2  Titr"/>
        <scheme val="none"/>
      </font>
      <fill>
        <patternFill patternType="solid">
          <fgColor indexed="64"/>
          <bgColor theme="4"/>
        </patternFill>
      </fill>
      <alignment horizontal="center" vertical="center" textRotation="0" wrapText="0" indent="0" justifyLastLine="0" shrinkToFit="0" readingOrder="0"/>
      <border diagonalUp="0" diagonalDown="0" outline="0">
        <left style="medium">
          <color indexed="64"/>
        </left>
        <right style="medium">
          <color indexed="64"/>
        </right>
        <top/>
        <bottom/>
      </border>
      <protection hidden="1"/>
    </dxf>
    <dxf>
      <protection hidden="1"/>
    </dxf>
    <dxf>
      <protection hidden="1"/>
    </dxf>
    <dxf>
      <font>
        <b val="0"/>
        <i val="0"/>
        <strike val="0"/>
        <condense val="0"/>
        <extend val="0"/>
        <outline val="0"/>
        <shadow val="0"/>
        <u val="none"/>
        <vertAlign val="baseline"/>
        <sz val="11"/>
        <color theme="1"/>
        <name val="2  Titr"/>
        <scheme val="none"/>
      </font>
      <fill>
        <patternFill patternType="solid">
          <fgColor indexed="64"/>
          <bgColor theme="4"/>
        </patternFill>
      </fill>
      <alignment horizontal="center" vertical="center" textRotation="0" wrapText="0" indent="0" justifyLastLine="0" shrinkToFit="0" readingOrder="0"/>
      <border diagonalUp="0" diagonalDown="0" outline="0">
        <left style="medium">
          <color indexed="64"/>
        </left>
        <right style="medium">
          <color indexed="64"/>
        </right>
        <top/>
        <bottom/>
      </border>
      <protection hidden="1"/>
    </dxf>
    <dxf>
      <protection hidden="1"/>
    </dxf>
    <dxf>
      <protection hidden="1"/>
    </dxf>
    <dxf>
      <font>
        <b val="0"/>
        <i val="0"/>
        <strike val="0"/>
        <condense val="0"/>
        <extend val="0"/>
        <outline val="0"/>
        <shadow val="0"/>
        <u val="none"/>
        <vertAlign val="baseline"/>
        <sz val="11"/>
        <color theme="1"/>
        <name val="2  Titr"/>
        <scheme val="none"/>
      </font>
      <fill>
        <patternFill patternType="solid">
          <fgColor indexed="64"/>
          <bgColor theme="4"/>
        </patternFill>
      </fill>
      <alignment horizontal="center" vertical="center" textRotation="0" wrapText="0" indent="0" justifyLastLine="0" shrinkToFit="0" readingOrder="0"/>
      <border diagonalUp="0" diagonalDown="0" outline="0">
        <left style="medium">
          <color indexed="64"/>
        </left>
        <right style="medium">
          <color indexed="64"/>
        </right>
        <top/>
        <bottom/>
      </border>
      <protection hidden="1"/>
    </dxf>
    <dxf>
      <protection hidden="1"/>
    </dxf>
    <dxf>
      <font>
        <b val="0"/>
        <i val="0"/>
        <strike val="0"/>
        <condense val="0"/>
        <extend val="0"/>
        <outline val="0"/>
        <shadow val="0"/>
        <u val="none"/>
        <vertAlign val="baseline"/>
        <sz val="14"/>
        <color theme="1"/>
        <name val="2  Lotus"/>
        <scheme val="none"/>
      </font>
      <numFmt numFmtId="1" formatCode="0"/>
      <alignment horizontal="center" vertical="bottom" textRotation="0" wrapText="0" indent="0" justifyLastLine="0" shrinkToFit="0" readingOrder="0"/>
      <border diagonalUp="0" diagonalDown="0">
        <left/>
        <right/>
        <top style="thin">
          <color indexed="64"/>
        </top>
        <bottom style="thin">
          <color indexed="64"/>
        </bottom>
        <vertical/>
        <horizontal/>
      </border>
      <protection locked="1" hidden="1"/>
    </dxf>
    <dxf>
      <font>
        <b val="0"/>
        <i val="0"/>
        <strike val="0"/>
        <condense val="0"/>
        <extend val="0"/>
        <outline val="0"/>
        <shadow val="0"/>
        <u val="none"/>
        <vertAlign val="baseline"/>
        <sz val="11"/>
        <color theme="1"/>
        <name val="2  Titr"/>
        <scheme val="none"/>
      </font>
      <fill>
        <patternFill patternType="solid">
          <fgColor indexed="64"/>
          <bgColor theme="4"/>
        </patternFill>
      </fill>
      <alignment horizontal="center" vertical="center" textRotation="0" wrapText="0" indent="0" justifyLastLine="0" shrinkToFit="0" readingOrder="0"/>
      <border diagonalUp="0" diagonalDown="0" outline="0">
        <left style="medium">
          <color indexed="64"/>
        </left>
        <right style="medium">
          <color indexed="64"/>
        </right>
        <top/>
        <bottom/>
      </border>
      <protection hidden="1"/>
    </dxf>
    <dxf>
      <protection hidden="1"/>
    </dxf>
    <dxf>
      <protection hidden="1"/>
    </dxf>
    <dxf>
      <font>
        <b val="0"/>
        <i val="0"/>
        <strike val="0"/>
        <condense val="0"/>
        <extend val="0"/>
        <outline val="0"/>
        <shadow val="0"/>
        <u val="none"/>
        <vertAlign val="baseline"/>
        <sz val="11"/>
        <color theme="1"/>
        <name val="2  Titr"/>
        <scheme val="none"/>
      </font>
      <fill>
        <patternFill patternType="solid">
          <fgColor indexed="64"/>
          <bgColor theme="4"/>
        </patternFill>
      </fill>
      <alignment horizontal="center" vertical="center" textRotation="0" wrapText="0" indent="0" justifyLastLine="0" shrinkToFit="0" readingOrder="0"/>
      <border diagonalUp="0" diagonalDown="0" outline="0">
        <left style="medium">
          <color indexed="64"/>
        </left>
        <right style="medium">
          <color indexed="64"/>
        </right>
        <top/>
        <bottom/>
      </border>
      <protection hidden="1"/>
    </dxf>
    <dxf>
      <font>
        <b val="0"/>
        <i val="0"/>
        <strike val="0"/>
        <condense val="0"/>
        <extend val="0"/>
        <outline val="0"/>
        <shadow val="0"/>
        <u val="none"/>
        <vertAlign val="baseline"/>
        <sz val="14"/>
        <color rgb="FFFF0000"/>
        <name val="2  Lotus"/>
        <scheme val="none"/>
      </font>
      <alignment horizontal="center"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4"/>
        <color rgb="FFFF0000"/>
        <name val="2  Lotus"/>
        <scheme val="none"/>
      </font>
      <numFmt numFmtId="1" formatCode="0"/>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hidden="1"/>
    </dxf>
    <dxf>
      <font>
        <b val="0"/>
        <i val="0"/>
        <strike val="0"/>
        <condense val="0"/>
        <extend val="0"/>
        <outline val="0"/>
        <shadow val="0"/>
        <u val="none"/>
        <vertAlign val="baseline"/>
        <sz val="11"/>
        <color theme="1"/>
        <name val="2  Titr"/>
        <scheme val="none"/>
      </font>
      <fill>
        <patternFill patternType="solid">
          <fgColor indexed="64"/>
          <bgColor theme="4"/>
        </patternFill>
      </fill>
      <alignment horizontal="center"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4"/>
        <color theme="1"/>
        <name val="2  Lotus"/>
        <scheme val="none"/>
      </font>
      <alignment horizontal="center" vertical="bottom" textRotation="0" wrapText="0" indent="0" justifyLastLine="0" shrinkToFit="0" readingOrder="0"/>
      <border diagonalUp="0" diagonalDown="0" outline="0">
        <left style="medium">
          <color indexed="64"/>
        </left>
        <right style="thin">
          <color indexed="64"/>
        </right>
        <top/>
        <bottom/>
      </border>
    </dxf>
    <dxf>
      <font>
        <b val="0"/>
        <i val="0"/>
        <strike val="0"/>
        <condense val="0"/>
        <extend val="0"/>
        <outline val="0"/>
        <shadow val="0"/>
        <u val="none"/>
        <vertAlign val="baseline"/>
        <sz val="14"/>
        <color theme="1"/>
        <name val="2  Lotus"/>
        <scheme val="none"/>
      </font>
      <numFmt numFmtId="1" formatCode="0"/>
      <alignment horizontal="center" vertical="bottom" textRotation="0" wrapText="0" indent="0" justifyLastLine="0" shrinkToFit="0" readingOrder="0"/>
      <border diagonalUp="0" diagonalDown="0">
        <left/>
        <right/>
        <top style="thin">
          <color indexed="64"/>
        </top>
        <bottom style="thin">
          <color indexed="64"/>
        </bottom>
        <vertical/>
        <horizontal/>
      </border>
      <protection locked="1" hidden="1"/>
    </dxf>
    <dxf>
      <font>
        <b val="0"/>
        <i val="0"/>
        <strike val="0"/>
        <condense val="0"/>
        <extend val="0"/>
        <outline val="0"/>
        <shadow val="0"/>
        <u val="none"/>
        <vertAlign val="baseline"/>
        <sz val="11"/>
        <color theme="1"/>
        <name val="2  Titr"/>
        <scheme val="none"/>
      </font>
      <fill>
        <patternFill patternType="solid">
          <fgColor indexed="64"/>
          <bgColor theme="4"/>
        </patternFill>
      </fill>
      <alignment horizontal="center" vertical="center" textRotation="0" wrapText="0" indent="0" justifyLastLine="0" shrinkToFit="0" readingOrder="0"/>
      <border diagonalUp="0" diagonalDown="0" outline="0">
        <left style="medium">
          <color indexed="64"/>
        </left>
        <right/>
        <top/>
        <bottom style="thin">
          <color indexed="64"/>
        </bottom>
      </border>
    </dxf>
    <dxf>
      <font>
        <b val="0"/>
        <i val="0"/>
        <strike val="0"/>
        <condense val="0"/>
        <extend val="0"/>
        <outline val="0"/>
        <shadow val="0"/>
        <u val="none"/>
        <vertAlign val="baseline"/>
        <sz val="14"/>
        <color theme="1"/>
        <name val="2  Lotus"/>
        <scheme val="none"/>
      </font>
      <alignment horizontal="center" vertical="bottom" textRotation="0" wrapText="0" indent="0" justifyLastLine="0" shrinkToFit="0" readingOrder="0"/>
      <border diagonalUp="0" diagonalDown="0" outline="0">
        <left style="medium">
          <color indexed="64"/>
        </left>
        <right style="thin">
          <color indexed="64"/>
        </right>
        <top/>
        <bottom/>
      </border>
    </dxf>
    <dxf>
      <font>
        <b val="0"/>
        <i val="0"/>
        <strike val="0"/>
        <condense val="0"/>
        <extend val="0"/>
        <outline val="0"/>
        <shadow val="0"/>
        <u val="none"/>
        <vertAlign val="baseline"/>
        <sz val="14"/>
        <color theme="1"/>
        <name val="2  Lotus"/>
        <scheme val="none"/>
      </font>
      <numFmt numFmtId="1" formatCode="0"/>
      <alignment horizontal="center" vertical="bottom"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protection hidden="1"/>
    </dxf>
    <dxf>
      <font>
        <b val="0"/>
        <i val="0"/>
        <strike val="0"/>
        <condense val="0"/>
        <extend val="0"/>
        <outline val="0"/>
        <shadow val="0"/>
        <u val="none"/>
        <vertAlign val="baseline"/>
        <sz val="11"/>
        <color theme="1"/>
        <name val="2  Titr"/>
        <scheme val="none"/>
      </font>
      <fill>
        <patternFill patternType="solid">
          <fgColor indexed="64"/>
          <bgColor theme="4"/>
        </patternFill>
      </fill>
      <alignment horizontal="center" vertical="center" textRotation="0" wrapText="0" indent="0" justifyLastLine="0" shrinkToFit="0" readingOrder="0"/>
      <border diagonalUp="0" diagonalDown="0" outline="0">
        <left style="medium">
          <color indexed="64"/>
        </left>
        <right/>
        <top/>
        <bottom style="thin">
          <color indexed="64"/>
        </bottom>
      </border>
    </dxf>
    <dxf>
      <font>
        <b val="0"/>
        <i val="0"/>
        <strike val="0"/>
        <condense val="0"/>
        <extend val="0"/>
        <outline val="0"/>
        <shadow val="0"/>
        <u val="none"/>
        <vertAlign val="baseline"/>
        <sz val="14"/>
        <color rgb="FFFF0000"/>
        <name val="2  Lotus"/>
        <scheme val="none"/>
      </font>
      <alignment horizontal="center" vertical="bottom" textRotation="0" wrapText="0" indent="0" justifyLastLine="0" shrinkToFit="0" readingOrder="0"/>
      <border diagonalUp="0" diagonalDown="0" outline="0">
        <left style="thin">
          <color indexed="64"/>
        </left>
        <right style="medium">
          <color indexed="64"/>
        </right>
        <top/>
        <bottom/>
      </border>
    </dxf>
    <dxf>
      <font>
        <b val="0"/>
        <i val="0"/>
        <strike val="0"/>
        <condense val="0"/>
        <extend val="0"/>
        <outline val="0"/>
        <shadow val="0"/>
        <u val="none"/>
        <vertAlign val="baseline"/>
        <sz val="14"/>
        <color rgb="FFFF0000"/>
        <name val="2  Lotus"/>
        <scheme val="none"/>
      </font>
      <numFmt numFmtId="1" formatCode="0"/>
      <alignment horizontal="center" vertical="bottom" textRotation="0" wrapText="0" indent="0" justifyLastLine="0" shrinkToFit="0" readingOrder="0"/>
      <border diagonalUp="0" diagonalDown="0">
        <left style="thin">
          <color indexed="64"/>
        </left>
        <right style="medium">
          <color indexed="64"/>
        </right>
        <top style="thin">
          <color indexed="64"/>
        </top>
        <bottom style="thin">
          <color indexed="64"/>
        </bottom>
        <vertical/>
        <horizontal/>
      </border>
      <protection hidden="1"/>
    </dxf>
    <dxf>
      <font>
        <b val="0"/>
        <i val="0"/>
        <strike val="0"/>
        <condense val="0"/>
        <extend val="0"/>
        <outline val="0"/>
        <shadow val="0"/>
        <u val="none"/>
        <vertAlign val="baseline"/>
        <sz val="11"/>
        <color theme="1"/>
        <name val="2  Titr"/>
        <scheme val="none"/>
      </font>
      <fill>
        <patternFill patternType="solid">
          <fgColor indexed="64"/>
          <bgColor theme="4"/>
        </patternFill>
      </fill>
      <alignment horizontal="center" vertical="center" textRotation="0" wrapText="0" indent="0" justifyLastLine="0" shrinkToFit="0" readingOrder="0"/>
      <border diagonalUp="0" diagonalDown="0" outline="0">
        <left/>
        <right style="medium">
          <color indexed="64"/>
        </right>
        <top/>
        <bottom style="thin">
          <color indexed="64"/>
        </bottom>
      </border>
    </dxf>
    <dxf>
      <font>
        <b val="0"/>
        <i val="0"/>
        <strike val="0"/>
        <condense val="0"/>
        <extend val="0"/>
        <outline val="0"/>
        <shadow val="0"/>
        <u val="none"/>
        <vertAlign val="baseline"/>
        <sz val="14"/>
        <color theme="1"/>
        <name val="2  Lotus"/>
        <scheme val="none"/>
      </font>
      <alignment horizontal="center" vertical="bottom" textRotation="0" wrapText="0" indent="0" justifyLastLine="0" shrinkToFit="0" readingOrder="0"/>
      <border diagonalUp="0" diagonalDown="0" outline="0">
        <left style="medium">
          <color indexed="64"/>
        </left>
        <right style="thin">
          <color indexed="64"/>
        </right>
        <top/>
        <bottom/>
      </border>
    </dxf>
    <dxf>
      <font>
        <b val="0"/>
        <i val="0"/>
        <strike val="0"/>
        <condense val="0"/>
        <extend val="0"/>
        <outline val="0"/>
        <shadow val="0"/>
        <u val="none"/>
        <vertAlign val="baseline"/>
        <sz val="14"/>
        <color theme="1"/>
        <name val="2  Lotus"/>
        <scheme val="none"/>
      </font>
      <numFmt numFmtId="1" formatCode="0"/>
      <alignment horizontal="center" vertical="bottom" textRotation="0" wrapText="0" indent="0" justifyLastLine="0" shrinkToFit="0" readingOrder="0"/>
      <border diagonalUp="0" diagonalDown="0">
        <left/>
        <right/>
        <top style="thin">
          <color indexed="64"/>
        </top>
        <bottom style="thin">
          <color indexed="64"/>
        </bottom>
        <vertical/>
        <horizontal/>
      </border>
      <protection locked="1" hidden="1"/>
    </dxf>
    <dxf>
      <font>
        <b val="0"/>
        <i val="0"/>
        <strike val="0"/>
        <condense val="0"/>
        <extend val="0"/>
        <outline val="0"/>
        <shadow val="0"/>
        <u val="none"/>
        <vertAlign val="baseline"/>
        <sz val="11"/>
        <color theme="1"/>
        <name val="2  Titr"/>
        <scheme val="none"/>
      </font>
      <fill>
        <patternFill patternType="solid">
          <fgColor indexed="64"/>
          <bgColor theme="4"/>
        </patternFill>
      </fill>
      <alignment horizontal="center" vertical="center" textRotation="0" wrapText="0" indent="0" justifyLastLine="0" shrinkToFit="0" readingOrder="0"/>
      <border diagonalUp="0" diagonalDown="0" outline="0">
        <left style="medium">
          <color indexed="64"/>
        </left>
        <right/>
        <top/>
        <bottom style="thin">
          <color indexed="64"/>
        </bottom>
      </border>
    </dxf>
    <dxf>
      <font>
        <b val="0"/>
        <i val="0"/>
        <strike val="0"/>
        <condense val="0"/>
        <extend val="0"/>
        <outline val="0"/>
        <shadow val="0"/>
        <u val="none"/>
        <vertAlign val="baseline"/>
        <sz val="14"/>
        <color theme="1"/>
        <name val="2  Lotus"/>
        <scheme val="none"/>
      </font>
      <alignment horizontal="center" vertical="bottom" textRotation="0" wrapText="0" indent="0" justifyLastLine="0" shrinkToFit="0" readingOrder="0"/>
      <border diagonalUp="0" diagonalDown="0" outline="0">
        <left style="medium">
          <color indexed="64"/>
        </left>
        <right style="thin">
          <color indexed="64"/>
        </right>
        <top/>
        <bottom/>
      </border>
    </dxf>
    <dxf>
      <font>
        <b val="0"/>
        <i val="0"/>
        <strike val="0"/>
        <condense val="0"/>
        <extend val="0"/>
        <outline val="0"/>
        <shadow val="0"/>
        <u val="none"/>
        <vertAlign val="baseline"/>
        <sz val="14"/>
        <color theme="1"/>
        <name val="2  Lotus"/>
        <scheme val="none"/>
      </font>
      <numFmt numFmtId="1" formatCode="0"/>
      <alignment horizontal="center" vertical="bottom"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protection hidden="1"/>
    </dxf>
    <dxf>
      <font>
        <b val="0"/>
        <i val="0"/>
        <strike val="0"/>
        <condense val="0"/>
        <extend val="0"/>
        <outline val="0"/>
        <shadow val="0"/>
        <u val="none"/>
        <vertAlign val="baseline"/>
        <sz val="11"/>
        <color theme="1"/>
        <name val="2  Titr"/>
        <scheme val="none"/>
      </font>
      <fill>
        <patternFill patternType="solid">
          <fgColor indexed="64"/>
          <bgColor theme="4"/>
        </patternFill>
      </fill>
      <alignment horizontal="center" vertical="center" textRotation="0" wrapText="0" indent="0" justifyLastLine="0" shrinkToFit="0" readingOrder="0"/>
      <border diagonalUp="0" diagonalDown="0" outline="0">
        <left style="medium">
          <color indexed="64"/>
        </left>
        <right/>
        <top/>
        <bottom style="thin">
          <color indexed="64"/>
        </bottom>
      </border>
    </dxf>
    <dxf>
      <font>
        <b val="0"/>
        <i val="0"/>
        <strike val="0"/>
        <condense val="0"/>
        <extend val="0"/>
        <outline val="0"/>
        <shadow val="0"/>
        <u val="none"/>
        <vertAlign val="baseline"/>
        <sz val="14"/>
        <color rgb="FFFF0000"/>
        <name val="2  Lotus"/>
        <scheme val="none"/>
      </font>
      <alignment horizontal="center" vertical="bottom" textRotation="0" wrapText="0" indent="0" justifyLastLine="0" shrinkToFit="0" readingOrder="0"/>
      <border diagonalUp="0" diagonalDown="0" outline="0">
        <left style="thin">
          <color indexed="64"/>
        </left>
        <right style="medium">
          <color indexed="64"/>
        </right>
        <top/>
        <bottom/>
      </border>
    </dxf>
    <dxf>
      <font>
        <b val="0"/>
        <i val="0"/>
        <strike val="0"/>
        <condense val="0"/>
        <extend val="0"/>
        <outline val="0"/>
        <shadow val="0"/>
        <u val="none"/>
        <vertAlign val="baseline"/>
        <sz val="14"/>
        <color rgb="FFFF0000"/>
        <name val="2  Lotus"/>
        <scheme val="none"/>
      </font>
      <numFmt numFmtId="1" formatCode="0"/>
      <alignment horizontal="center" vertical="bottom" textRotation="0" wrapText="0" indent="0" justifyLastLine="0" shrinkToFit="0" readingOrder="0"/>
      <border diagonalUp="0" diagonalDown="0">
        <left style="thin">
          <color indexed="64"/>
        </left>
        <right style="medium">
          <color indexed="64"/>
        </right>
        <top style="thin">
          <color indexed="64"/>
        </top>
        <bottom style="thin">
          <color indexed="64"/>
        </bottom>
        <vertical/>
        <horizontal/>
      </border>
      <protection hidden="1"/>
    </dxf>
    <dxf>
      <font>
        <b val="0"/>
        <i val="0"/>
        <strike val="0"/>
        <condense val="0"/>
        <extend val="0"/>
        <outline val="0"/>
        <shadow val="0"/>
        <u val="none"/>
        <vertAlign val="baseline"/>
        <sz val="11"/>
        <color theme="1"/>
        <name val="2  Titr"/>
        <scheme val="none"/>
      </font>
      <fill>
        <patternFill patternType="solid">
          <fgColor indexed="64"/>
          <bgColor theme="4"/>
        </patternFill>
      </fill>
      <alignment horizontal="center" vertical="center" textRotation="0" wrapText="0" indent="0" justifyLastLine="0" shrinkToFit="0" readingOrder="0"/>
      <border diagonalUp="0" diagonalDown="0" outline="0">
        <left/>
        <right style="medium">
          <color indexed="64"/>
        </right>
        <top/>
        <bottom style="thin">
          <color indexed="64"/>
        </bottom>
      </border>
    </dxf>
    <dxf>
      <font>
        <b val="0"/>
        <i val="0"/>
        <strike val="0"/>
        <condense val="0"/>
        <extend val="0"/>
        <outline val="0"/>
        <shadow val="0"/>
        <u val="none"/>
        <vertAlign val="baseline"/>
        <sz val="14"/>
        <color theme="1"/>
        <name val="2  Lotus"/>
        <scheme val="none"/>
      </font>
      <alignment horizontal="center" vertical="bottom" textRotation="0" wrapText="0" indent="0" justifyLastLine="0" shrinkToFit="0" readingOrder="0"/>
      <border diagonalUp="0" diagonalDown="0" outline="0">
        <left style="medium">
          <color indexed="64"/>
        </left>
        <right style="thin">
          <color indexed="64"/>
        </right>
        <top/>
        <bottom/>
      </border>
    </dxf>
    <dxf>
      <font>
        <b val="0"/>
        <i val="0"/>
        <strike val="0"/>
        <condense val="0"/>
        <extend val="0"/>
        <outline val="0"/>
        <shadow val="0"/>
        <u val="none"/>
        <vertAlign val="baseline"/>
        <sz val="14"/>
        <color theme="1"/>
        <name val="2  Lotus"/>
        <scheme val="none"/>
      </font>
      <numFmt numFmtId="1" formatCode="0"/>
      <alignment horizontal="center" vertical="bottom" textRotation="0" wrapText="0" indent="0" justifyLastLine="0" shrinkToFit="0" readingOrder="0"/>
      <border diagonalUp="0" diagonalDown="0">
        <left/>
        <right/>
        <top style="thin">
          <color indexed="64"/>
        </top>
        <bottom style="thin">
          <color indexed="64"/>
        </bottom>
        <vertical/>
        <horizontal/>
      </border>
      <protection locked="1" hidden="1"/>
    </dxf>
    <dxf>
      <font>
        <b val="0"/>
        <i val="0"/>
        <strike val="0"/>
        <condense val="0"/>
        <extend val="0"/>
        <outline val="0"/>
        <shadow val="0"/>
        <u val="none"/>
        <vertAlign val="baseline"/>
        <sz val="11"/>
        <color theme="1"/>
        <name val="2  Titr"/>
        <scheme val="none"/>
      </font>
      <fill>
        <patternFill patternType="solid">
          <fgColor indexed="64"/>
          <bgColor theme="4"/>
        </patternFill>
      </fill>
      <alignment horizontal="center" vertical="center" textRotation="0" wrapText="0" indent="0" justifyLastLine="0" shrinkToFit="0" readingOrder="0"/>
      <border diagonalUp="0" diagonalDown="0" outline="0">
        <left style="medium">
          <color indexed="64"/>
        </left>
        <right/>
        <top/>
        <bottom style="thin">
          <color indexed="64"/>
        </bottom>
      </border>
    </dxf>
    <dxf>
      <font>
        <b val="0"/>
        <i val="0"/>
        <strike val="0"/>
        <condense val="0"/>
        <extend val="0"/>
        <outline val="0"/>
        <shadow val="0"/>
        <u val="none"/>
        <vertAlign val="baseline"/>
        <sz val="14"/>
        <color theme="1"/>
        <name val="2  Lotus"/>
        <scheme val="none"/>
      </font>
      <alignment horizontal="center" vertical="bottom" textRotation="0" wrapText="0" indent="0" justifyLastLine="0" shrinkToFit="0" readingOrder="0"/>
      <border diagonalUp="0" diagonalDown="0" outline="0">
        <left style="medium">
          <color indexed="64"/>
        </left>
        <right style="thin">
          <color indexed="64"/>
        </right>
        <top/>
        <bottom/>
      </border>
    </dxf>
    <dxf>
      <font>
        <b val="0"/>
        <i val="0"/>
        <strike val="0"/>
        <condense val="0"/>
        <extend val="0"/>
        <outline val="0"/>
        <shadow val="0"/>
        <u val="none"/>
        <vertAlign val="baseline"/>
        <sz val="14"/>
        <color theme="1"/>
        <name val="2  Lotus"/>
        <scheme val="none"/>
      </font>
      <numFmt numFmtId="1" formatCode="0"/>
      <alignment horizontal="center" vertical="bottom"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protection hidden="1"/>
    </dxf>
    <dxf>
      <font>
        <b val="0"/>
        <i val="0"/>
        <strike val="0"/>
        <condense val="0"/>
        <extend val="0"/>
        <outline val="0"/>
        <shadow val="0"/>
        <u val="none"/>
        <vertAlign val="baseline"/>
        <sz val="11"/>
        <color theme="1"/>
        <name val="2  Titr"/>
        <scheme val="none"/>
      </font>
      <fill>
        <patternFill patternType="solid">
          <fgColor indexed="64"/>
          <bgColor theme="4"/>
        </patternFill>
      </fill>
      <alignment horizontal="center" vertical="center" textRotation="0" wrapText="0" indent="0" justifyLastLine="0" shrinkToFit="0" readingOrder="0"/>
      <border diagonalUp="0" diagonalDown="0" outline="0">
        <left style="medium">
          <color indexed="64"/>
        </left>
        <right/>
        <top/>
        <bottom style="thin">
          <color indexed="64"/>
        </bottom>
      </border>
    </dxf>
    <dxf>
      <font>
        <b val="0"/>
        <i val="0"/>
        <strike val="0"/>
        <condense val="0"/>
        <extend val="0"/>
        <outline val="0"/>
        <shadow val="0"/>
        <u val="none"/>
        <vertAlign val="baseline"/>
        <sz val="14"/>
        <color rgb="FFFF0000"/>
        <name val="2  Lotus"/>
        <scheme val="none"/>
      </font>
      <alignment horizontal="center" vertical="bottom" textRotation="0" wrapText="0" indent="0" justifyLastLine="0" shrinkToFit="0" readingOrder="0"/>
      <border diagonalUp="0" diagonalDown="0" outline="0">
        <left style="thin">
          <color indexed="64"/>
        </left>
        <right style="medium">
          <color indexed="64"/>
        </right>
        <top/>
        <bottom/>
      </border>
    </dxf>
    <dxf>
      <font>
        <b val="0"/>
        <i val="0"/>
        <strike val="0"/>
        <condense val="0"/>
        <extend val="0"/>
        <outline val="0"/>
        <shadow val="0"/>
        <u val="none"/>
        <vertAlign val="baseline"/>
        <sz val="14"/>
        <color rgb="FFFF0000"/>
        <name val="2  Lotus"/>
        <scheme val="none"/>
      </font>
      <numFmt numFmtId="1" formatCode="0"/>
      <alignment horizontal="center" vertical="bottom" textRotation="0" wrapText="0" indent="0" justifyLastLine="0" shrinkToFit="0" readingOrder="0"/>
      <border diagonalUp="0" diagonalDown="0">
        <left style="thin">
          <color indexed="64"/>
        </left>
        <right style="medium">
          <color indexed="64"/>
        </right>
        <top style="thin">
          <color indexed="64"/>
        </top>
        <bottom style="thin">
          <color indexed="64"/>
        </bottom>
        <vertical/>
        <horizontal/>
      </border>
      <protection hidden="1"/>
    </dxf>
    <dxf>
      <font>
        <b val="0"/>
        <i val="0"/>
        <strike val="0"/>
        <condense val="0"/>
        <extend val="0"/>
        <outline val="0"/>
        <shadow val="0"/>
        <u val="none"/>
        <vertAlign val="baseline"/>
        <sz val="11"/>
        <color theme="1"/>
        <name val="2  Titr"/>
        <scheme val="none"/>
      </font>
      <fill>
        <patternFill patternType="solid">
          <fgColor indexed="64"/>
          <bgColor theme="4"/>
        </patternFill>
      </fill>
      <alignment horizontal="center" vertical="center" textRotation="0" wrapText="0" indent="0" justifyLastLine="0" shrinkToFit="0" readingOrder="0"/>
      <border diagonalUp="0" diagonalDown="0" outline="0">
        <left/>
        <right style="medium">
          <color indexed="64"/>
        </right>
        <top/>
        <bottom style="thin">
          <color indexed="64"/>
        </bottom>
      </border>
    </dxf>
    <dxf>
      <font>
        <b val="0"/>
        <i val="0"/>
        <strike val="0"/>
        <condense val="0"/>
        <extend val="0"/>
        <outline val="0"/>
        <shadow val="0"/>
        <u val="none"/>
        <vertAlign val="baseline"/>
        <sz val="14"/>
        <color theme="1"/>
        <name val="2  Lotus"/>
        <scheme val="none"/>
      </font>
      <alignment horizontal="center" vertical="bottom" textRotation="0" wrapText="0" indent="0" justifyLastLine="0" shrinkToFit="0" readingOrder="0"/>
      <border diagonalUp="0" diagonalDown="0" outline="0">
        <left style="medium">
          <color indexed="64"/>
        </left>
        <right style="thin">
          <color indexed="64"/>
        </right>
        <top/>
        <bottom/>
      </border>
    </dxf>
    <dxf>
      <font>
        <b val="0"/>
        <i val="0"/>
        <strike val="0"/>
        <condense val="0"/>
        <extend val="0"/>
        <outline val="0"/>
        <shadow val="0"/>
        <u val="none"/>
        <vertAlign val="baseline"/>
        <sz val="14"/>
        <color theme="1"/>
        <name val="2  Lotus"/>
        <scheme val="none"/>
      </font>
      <numFmt numFmtId="1" formatCode="0"/>
      <alignment horizontal="center" vertical="bottom" textRotation="0" wrapText="0" indent="0" justifyLastLine="0" shrinkToFit="0" readingOrder="0"/>
      <border diagonalUp="0" diagonalDown="0">
        <left/>
        <right/>
        <top style="thin">
          <color indexed="64"/>
        </top>
        <bottom style="thin">
          <color indexed="64"/>
        </bottom>
        <vertical/>
        <horizontal/>
      </border>
      <protection locked="1" hidden="1"/>
    </dxf>
    <dxf>
      <font>
        <b val="0"/>
        <i val="0"/>
        <strike val="0"/>
        <condense val="0"/>
        <extend val="0"/>
        <outline val="0"/>
        <shadow val="0"/>
        <u val="none"/>
        <vertAlign val="baseline"/>
        <sz val="11"/>
        <color theme="1"/>
        <name val="2  Titr"/>
        <scheme val="none"/>
      </font>
      <fill>
        <patternFill patternType="solid">
          <fgColor indexed="64"/>
          <bgColor theme="4"/>
        </patternFill>
      </fill>
      <alignment horizontal="center" vertical="center" textRotation="0" wrapText="0" indent="0" justifyLastLine="0" shrinkToFit="0" readingOrder="0"/>
      <border diagonalUp="0" diagonalDown="0" outline="0">
        <left style="medium">
          <color indexed="64"/>
        </left>
        <right/>
        <top/>
        <bottom style="thin">
          <color indexed="64"/>
        </bottom>
      </border>
    </dxf>
    <dxf>
      <font>
        <b val="0"/>
        <i val="0"/>
        <strike val="0"/>
        <condense val="0"/>
        <extend val="0"/>
        <outline val="0"/>
        <shadow val="0"/>
        <u val="none"/>
        <vertAlign val="baseline"/>
        <sz val="14"/>
        <color theme="1"/>
        <name val="2  Lotus"/>
        <scheme val="none"/>
      </font>
      <alignment horizontal="center" vertical="bottom" textRotation="0" wrapText="0" indent="0" justifyLastLine="0" shrinkToFit="0" readingOrder="0"/>
      <border diagonalUp="0" diagonalDown="0" outline="0">
        <left style="medium">
          <color indexed="64"/>
        </left>
        <right style="thin">
          <color indexed="64"/>
        </right>
        <top/>
        <bottom/>
      </border>
    </dxf>
    <dxf>
      <font>
        <b val="0"/>
        <i val="0"/>
        <strike val="0"/>
        <condense val="0"/>
        <extend val="0"/>
        <outline val="0"/>
        <shadow val="0"/>
        <u val="none"/>
        <vertAlign val="baseline"/>
        <sz val="14"/>
        <color theme="1"/>
        <name val="2  Lotus"/>
        <scheme val="none"/>
      </font>
      <numFmt numFmtId="1" formatCode="0"/>
      <alignment horizontal="center" vertical="bottom"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protection hidden="1"/>
    </dxf>
    <dxf>
      <font>
        <b val="0"/>
        <i val="0"/>
        <strike val="0"/>
        <condense val="0"/>
        <extend val="0"/>
        <outline val="0"/>
        <shadow val="0"/>
        <u val="none"/>
        <vertAlign val="baseline"/>
        <sz val="11"/>
        <color theme="1"/>
        <name val="2  Titr"/>
        <scheme val="none"/>
      </font>
      <fill>
        <patternFill patternType="solid">
          <fgColor indexed="64"/>
          <bgColor theme="4"/>
        </patternFill>
      </fill>
      <alignment horizontal="center" vertical="center" textRotation="0" wrapText="0" indent="0" justifyLastLine="0" shrinkToFit="0" readingOrder="0"/>
      <border diagonalUp="0" diagonalDown="0" outline="0">
        <left style="medium">
          <color indexed="64"/>
        </left>
        <right/>
        <top/>
        <bottom style="thin">
          <color indexed="64"/>
        </bottom>
      </border>
    </dxf>
    <dxf>
      <font>
        <b val="0"/>
        <i val="0"/>
        <strike val="0"/>
        <condense val="0"/>
        <extend val="0"/>
        <outline val="0"/>
        <shadow val="0"/>
        <u val="none"/>
        <vertAlign val="baseline"/>
        <sz val="14"/>
        <color rgb="FFFF0000"/>
        <name val="2  Lotus"/>
        <scheme val="none"/>
      </font>
      <alignment horizontal="center" vertical="bottom" textRotation="0" wrapText="0" indent="0" justifyLastLine="0" shrinkToFit="0" readingOrder="0"/>
      <border diagonalUp="0" diagonalDown="0" outline="0">
        <left style="thin">
          <color indexed="64"/>
        </left>
        <right style="medium">
          <color indexed="64"/>
        </right>
        <top/>
        <bottom/>
      </border>
    </dxf>
    <dxf>
      <font>
        <b val="0"/>
        <i val="0"/>
        <strike val="0"/>
        <condense val="0"/>
        <extend val="0"/>
        <outline val="0"/>
        <shadow val="0"/>
        <u val="none"/>
        <vertAlign val="baseline"/>
        <sz val="14"/>
        <color rgb="FFFF0000"/>
        <name val="2  Lotus"/>
        <scheme val="none"/>
      </font>
      <numFmt numFmtId="1" formatCode="0"/>
      <alignment horizontal="center" vertical="bottom" textRotation="0" wrapText="0" indent="0" justifyLastLine="0" shrinkToFit="0" readingOrder="0"/>
      <border diagonalUp="0" diagonalDown="0">
        <left style="thin">
          <color indexed="64"/>
        </left>
        <right style="medium">
          <color indexed="64"/>
        </right>
        <top style="thin">
          <color indexed="64"/>
        </top>
        <bottom style="thin">
          <color indexed="64"/>
        </bottom>
        <vertical/>
        <horizontal/>
      </border>
      <protection hidden="1"/>
    </dxf>
    <dxf>
      <font>
        <b val="0"/>
        <i val="0"/>
        <strike val="0"/>
        <condense val="0"/>
        <extend val="0"/>
        <outline val="0"/>
        <shadow val="0"/>
        <u val="none"/>
        <vertAlign val="baseline"/>
        <sz val="11"/>
        <color theme="1"/>
        <name val="2  Titr"/>
        <scheme val="none"/>
      </font>
      <fill>
        <patternFill patternType="solid">
          <fgColor indexed="64"/>
          <bgColor theme="4"/>
        </patternFill>
      </fill>
      <alignment horizontal="center" vertical="center" textRotation="0" wrapText="0" indent="0" justifyLastLine="0" shrinkToFit="0" readingOrder="0"/>
      <border diagonalUp="0" diagonalDown="0" outline="0">
        <left/>
        <right style="medium">
          <color indexed="64"/>
        </right>
        <top/>
        <bottom style="thin">
          <color indexed="64"/>
        </bottom>
      </border>
    </dxf>
    <dxf>
      <font>
        <b val="0"/>
        <i val="0"/>
        <strike val="0"/>
        <condense val="0"/>
        <extend val="0"/>
        <outline val="0"/>
        <shadow val="0"/>
        <u val="none"/>
        <vertAlign val="baseline"/>
        <sz val="14"/>
        <color theme="1"/>
        <name val="2  Lotus"/>
        <scheme val="none"/>
      </font>
      <alignment horizontal="center"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4"/>
        <color theme="1"/>
        <name val="2  Lotus"/>
        <scheme val="none"/>
      </font>
      <numFmt numFmtId="1" formatCode="0"/>
      <alignment horizontal="center" vertical="bottom" textRotation="0" wrapText="0" indent="0" justifyLastLine="0" shrinkToFit="0" readingOrder="0"/>
      <border diagonalUp="0" diagonalDown="0">
        <left/>
        <right/>
        <top style="thin">
          <color indexed="64"/>
        </top>
        <bottom style="thin">
          <color indexed="64"/>
        </bottom>
        <vertical/>
        <horizontal/>
      </border>
      <protection locked="1" hidden="1"/>
    </dxf>
    <dxf>
      <font>
        <b val="0"/>
        <i val="0"/>
        <strike val="0"/>
        <condense val="0"/>
        <extend val="0"/>
        <outline val="0"/>
        <shadow val="0"/>
        <u val="none"/>
        <vertAlign val="baseline"/>
        <sz val="11"/>
        <color theme="1"/>
        <name val="2  Titr"/>
        <scheme val="none"/>
      </font>
      <fill>
        <patternFill patternType="solid">
          <fgColor indexed="64"/>
          <bgColor theme="4"/>
        </patternFill>
      </fill>
      <alignment horizontal="center" vertical="center" textRotation="0" wrapText="0" indent="0" justifyLastLine="0" shrinkToFit="0" readingOrder="0"/>
      <border diagonalUp="0" diagonalDown="0" outline="0">
        <left style="medium">
          <color indexed="64"/>
        </left>
        <right/>
        <top/>
        <bottom style="thin">
          <color indexed="64"/>
        </bottom>
      </border>
    </dxf>
    <dxf>
      <font>
        <b val="0"/>
        <i val="0"/>
        <strike val="0"/>
        <condense val="0"/>
        <extend val="0"/>
        <outline val="0"/>
        <shadow val="0"/>
        <u val="none"/>
        <vertAlign val="baseline"/>
        <sz val="14"/>
        <color theme="1"/>
        <name val="2  Lotus"/>
        <scheme val="none"/>
      </font>
      <alignment horizontal="center"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4"/>
        <color theme="1"/>
        <name val="2  Lotus"/>
        <scheme val="none"/>
      </font>
      <numFmt numFmtId="1" formatCode="0"/>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hidden="1"/>
    </dxf>
    <dxf>
      <font>
        <b val="0"/>
        <i val="0"/>
        <strike val="0"/>
        <condense val="0"/>
        <extend val="0"/>
        <outline val="0"/>
        <shadow val="0"/>
        <u val="none"/>
        <vertAlign val="baseline"/>
        <sz val="11"/>
        <color theme="1"/>
        <name val="2  Titr"/>
        <scheme val="none"/>
      </font>
      <fill>
        <patternFill patternType="solid">
          <fgColor indexed="64"/>
          <bgColor theme="4"/>
        </patternFill>
      </fill>
      <alignment horizontal="center" vertical="center" textRotation="0" wrapText="0" indent="0" justifyLastLine="0" shrinkToFit="0" readingOrder="0"/>
      <border diagonalUp="0" diagonalDown="0" outline="0">
        <left style="medium">
          <color indexed="64"/>
        </left>
        <right/>
        <top/>
        <bottom style="thin">
          <color indexed="64"/>
        </bottom>
      </border>
    </dxf>
    <dxf>
      <font>
        <b val="0"/>
        <i val="0"/>
        <strike val="0"/>
        <condense val="0"/>
        <extend val="0"/>
        <outline val="0"/>
        <shadow val="0"/>
        <u val="none"/>
        <vertAlign val="baseline"/>
        <sz val="14"/>
        <color rgb="FFFF0000"/>
        <name val="2  Lotus"/>
        <scheme val="none"/>
      </font>
      <alignment horizontal="center" vertical="bottom" textRotation="0" wrapText="0" indent="0" justifyLastLine="0" shrinkToFit="0" readingOrder="0"/>
      <border diagonalUp="0" diagonalDown="0" outline="0">
        <left style="thin">
          <color indexed="64"/>
        </left>
        <right style="medium">
          <color indexed="64"/>
        </right>
        <top/>
        <bottom/>
      </border>
    </dxf>
    <dxf>
      <font>
        <b val="0"/>
        <i val="0"/>
        <strike val="0"/>
        <condense val="0"/>
        <extend val="0"/>
        <outline val="0"/>
        <shadow val="0"/>
        <u val="none"/>
        <vertAlign val="baseline"/>
        <sz val="14"/>
        <color rgb="FFFF0000"/>
        <name val="2  Lotus"/>
        <scheme val="none"/>
      </font>
      <numFmt numFmtId="1" formatCode="0"/>
      <alignment horizontal="center" vertical="bottom" textRotation="0" wrapText="0" indent="0" justifyLastLine="0" shrinkToFit="0" readingOrder="0"/>
      <border diagonalUp="0" diagonalDown="0">
        <left style="thin">
          <color indexed="64"/>
        </left>
        <right style="medium">
          <color indexed="64"/>
        </right>
        <top style="thin">
          <color indexed="64"/>
        </top>
        <bottom style="thin">
          <color indexed="64"/>
        </bottom>
        <vertical/>
        <horizontal/>
      </border>
      <protection hidden="1"/>
    </dxf>
    <dxf>
      <font>
        <b val="0"/>
        <i val="0"/>
        <strike val="0"/>
        <condense val="0"/>
        <extend val="0"/>
        <outline val="0"/>
        <shadow val="0"/>
        <u val="none"/>
        <vertAlign val="baseline"/>
        <sz val="11"/>
        <color theme="1"/>
        <name val="2  Titr"/>
        <scheme val="none"/>
      </font>
      <fill>
        <patternFill patternType="solid">
          <fgColor indexed="64"/>
          <bgColor theme="4"/>
        </patternFill>
      </fill>
      <alignment horizontal="center" vertical="center" textRotation="0" wrapText="0" indent="0" justifyLastLine="0" shrinkToFit="0" readingOrder="0"/>
      <border diagonalUp="0" diagonalDown="0" outline="0">
        <left/>
        <right style="medium">
          <color indexed="64"/>
        </right>
        <top/>
        <bottom style="thin">
          <color indexed="64"/>
        </bottom>
      </border>
    </dxf>
    <dxf>
      <font>
        <b val="0"/>
        <i val="0"/>
        <strike val="0"/>
        <condense val="0"/>
        <extend val="0"/>
        <outline val="0"/>
        <shadow val="0"/>
        <u val="none"/>
        <vertAlign val="baseline"/>
        <sz val="14"/>
        <color theme="1"/>
        <name val="2  Lotus"/>
        <scheme val="none"/>
      </font>
      <alignment horizontal="center" vertical="bottom" textRotation="0" wrapText="0" indent="0" justifyLastLine="0" shrinkToFit="0" readingOrder="0"/>
      <border diagonalUp="0" diagonalDown="0" outline="0">
        <left style="medium">
          <color indexed="64"/>
        </left>
        <right style="thin">
          <color indexed="64"/>
        </right>
        <top/>
        <bottom/>
      </border>
    </dxf>
    <dxf>
      <font>
        <b val="0"/>
        <i val="0"/>
        <strike val="0"/>
        <condense val="0"/>
        <extend val="0"/>
        <outline val="0"/>
        <shadow val="0"/>
        <u val="none"/>
        <vertAlign val="baseline"/>
        <sz val="14"/>
        <color theme="1"/>
        <name val="2  Lotus"/>
        <scheme val="none"/>
      </font>
      <numFmt numFmtId="1" formatCode="0"/>
      <alignment horizontal="center" vertical="bottom" textRotation="0" wrapText="0" indent="0" justifyLastLine="0" shrinkToFit="0" readingOrder="0"/>
      <border diagonalUp="0" diagonalDown="0">
        <left/>
        <right/>
        <top style="thin">
          <color indexed="64"/>
        </top>
        <bottom style="thin">
          <color indexed="64"/>
        </bottom>
        <vertical/>
        <horizontal/>
      </border>
      <protection locked="1" hidden="1"/>
    </dxf>
    <dxf>
      <font>
        <b val="0"/>
        <i val="0"/>
        <strike val="0"/>
        <condense val="0"/>
        <extend val="0"/>
        <outline val="0"/>
        <shadow val="0"/>
        <u val="none"/>
        <vertAlign val="baseline"/>
        <sz val="11"/>
        <color theme="1"/>
        <name val="2  Titr"/>
        <scheme val="none"/>
      </font>
      <fill>
        <patternFill patternType="solid">
          <fgColor indexed="64"/>
          <bgColor theme="4"/>
        </patternFill>
      </fill>
      <alignment horizontal="center" vertical="center" textRotation="0" wrapText="0" indent="0" justifyLastLine="0" shrinkToFit="0" readingOrder="0"/>
      <border diagonalUp="0" diagonalDown="0" outline="0">
        <left style="medium">
          <color indexed="64"/>
        </left>
        <right/>
        <top/>
        <bottom style="thin">
          <color indexed="64"/>
        </bottom>
      </border>
    </dxf>
    <dxf>
      <font>
        <b val="0"/>
        <i val="0"/>
        <strike val="0"/>
        <condense val="0"/>
        <extend val="0"/>
        <outline val="0"/>
        <shadow val="0"/>
        <u val="none"/>
        <vertAlign val="baseline"/>
        <sz val="14"/>
        <color theme="1"/>
        <name val="2  Lotus"/>
        <scheme val="none"/>
      </font>
      <alignment horizontal="center" vertical="bottom" textRotation="0" wrapText="0" indent="0" justifyLastLine="0" shrinkToFit="0" readingOrder="0"/>
      <border diagonalUp="0" diagonalDown="0" outline="0">
        <left style="medium">
          <color indexed="64"/>
        </left>
        <right style="thin">
          <color indexed="64"/>
        </right>
        <top/>
        <bottom/>
      </border>
    </dxf>
    <dxf>
      <font>
        <b val="0"/>
        <i val="0"/>
        <strike val="0"/>
        <condense val="0"/>
        <extend val="0"/>
        <outline val="0"/>
        <shadow val="0"/>
        <u val="none"/>
        <vertAlign val="baseline"/>
        <sz val="14"/>
        <color theme="1"/>
        <name val="2  Lotus"/>
        <scheme val="none"/>
      </font>
      <numFmt numFmtId="1" formatCode="0"/>
      <alignment horizontal="center" vertical="bottom"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protection hidden="1"/>
    </dxf>
    <dxf>
      <font>
        <b val="0"/>
        <i val="0"/>
        <strike val="0"/>
        <condense val="0"/>
        <extend val="0"/>
        <outline val="0"/>
        <shadow val="0"/>
        <u val="none"/>
        <vertAlign val="baseline"/>
        <sz val="11"/>
        <color theme="1"/>
        <name val="2  Titr"/>
        <scheme val="none"/>
      </font>
      <fill>
        <patternFill patternType="solid">
          <fgColor indexed="64"/>
          <bgColor theme="4"/>
        </patternFill>
      </fill>
      <alignment horizontal="center" vertical="center" textRotation="0" wrapText="0" indent="0" justifyLastLine="0" shrinkToFit="0" readingOrder="0"/>
      <border diagonalUp="0" diagonalDown="0" outline="0">
        <left style="medium">
          <color indexed="64"/>
        </left>
        <right/>
        <top/>
        <bottom style="thin">
          <color indexed="64"/>
        </bottom>
      </border>
    </dxf>
    <dxf>
      <font>
        <b val="0"/>
        <i val="0"/>
        <strike val="0"/>
        <condense val="0"/>
        <extend val="0"/>
        <outline val="0"/>
        <shadow val="0"/>
        <u val="none"/>
        <vertAlign val="baseline"/>
        <sz val="14"/>
        <color theme="1"/>
        <name val="2  Lotus"/>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4"/>
        <color theme="1"/>
        <name val="2  Lotus"/>
        <scheme val="none"/>
      </font>
      <fill>
        <patternFill patternType="solid">
          <fgColor indexed="64"/>
          <bgColor theme="0" tint="-0.14999847407452621"/>
        </patternFill>
      </fill>
      <alignment horizontal="center" vertical="bottom" textRotation="0" wrapText="0" indent="0" justifyLastLine="0" shrinkToFit="0" readingOrder="0"/>
      <border diagonalUp="0" diagonalDown="0">
        <left/>
        <right/>
        <top style="thin">
          <color indexed="64"/>
        </top>
        <bottom style="thin">
          <color indexed="64"/>
        </bottom>
        <vertical/>
        <horizontal/>
      </border>
      <protection hidden="1"/>
    </dxf>
    <dxf>
      <border diagonalUp="0" diagonalDown="0" outline="0">
        <left/>
        <right/>
        <top/>
        <bottom/>
      </border>
    </dxf>
    <dxf>
      <protection hidden="1"/>
    </dxf>
    <dxf>
      <border outline="0">
        <left style="medium">
          <color indexed="64"/>
        </left>
        <right style="medium">
          <color indexed="64"/>
        </right>
        <top style="medium">
          <color indexed="64"/>
        </top>
        <bottom style="medium">
          <color indexed="64"/>
        </bottom>
      </border>
    </dxf>
    <dxf>
      <protection hidden="1"/>
    </dxf>
    <dxf>
      <font>
        <b val="0"/>
        <i val="0"/>
        <strike val="0"/>
        <condense val="0"/>
        <extend val="0"/>
        <outline val="0"/>
        <shadow val="0"/>
        <u val="none"/>
        <vertAlign val="baseline"/>
        <sz val="11"/>
        <color theme="1"/>
        <name val="2  Titr"/>
        <scheme val="none"/>
      </font>
      <fill>
        <patternFill patternType="solid">
          <fgColor indexed="64"/>
          <bgColor theme="4"/>
        </patternFill>
      </fill>
      <alignment horizontal="center" vertical="center" textRotation="0" wrapText="0" indent="0" justifyLastLine="0" shrinkToFit="0" readingOrder="0"/>
      <border diagonalUp="0" diagonalDown="0">
        <left style="medium">
          <color indexed="64"/>
        </left>
        <right style="medium">
          <color indexed="64"/>
        </right>
        <top/>
        <bottom/>
      </border>
      <protection hidden="1"/>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49</xdr:col>
      <xdr:colOff>450273</xdr:colOff>
      <xdr:row>5</xdr:row>
      <xdr:rowOff>441614</xdr:rowOff>
    </xdr:from>
    <xdr:to>
      <xdr:col>51</xdr:col>
      <xdr:colOff>440853</xdr:colOff>
      <xdr:row>8</xdr:row>
      <xdr:rowOff>371580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99584375" y="2415887"/>
          <a:ext cx="1202852" cy="1202852"/>
        </a:xfrm>
        <a:prstGeom prst="rect">
          <a:avLst/>
        </a:prstGeom>
      </xdr:spPr>
    </xdr:pic>
    <xdr:clientData/>
  </xdr:twoCellAnchor>
</xdr:wsDr>
</file>

<file path=xl/tables/table1.xml><?xml version="1.0" encoding="utf-8"?>
<table xmlns="http://schemas.openxmlformats.org/spreadsheetml/2006/main" id="5" name="Table5" displayName="Table5" ref="A5:AQ26" headerRowCount="0" headerRowDxfId="132" dataDxfId="131" totalsRowDxfId="129" tableBorderDxfId="130">
  <tableColumns count="43">
    <tableColumn id="1" name="Column1" totalsRowLabel="Total" headerRowDxfId="128" dataDxfId="127" totalsRowDxfId="126"/>
    <tableColumn id="2" name="Column2" headerRowDxfId="125" dataDxfId="124" totalsRowDxfId="123"/>
    <tableColumn id="23" name="Column22" headerRowDxfId="122" dataDxfId="121" totalsRowDxfId="120"/>
    <tableColumn id="3" name="Column3" headerRowDxfId="119" dataDxfId="118" totalsRowDxfId="117">
      <calculatedColumnFormula>IF($AU$7&lt;92,B5,0)</calculatedColumnFormula>
    </tableColumn>
    <tableColumn id="4" name="Column4" headerRowDxfId="116" dataDxfId="115" totalsRowDxfId="114"/>
    <tableColumn id="24" name="Column23" headerRowDxfId="113" dataDxfId="112" totalsRowDxfId="111"/>
    <tableColumn id="5" name="Column5" headerRowDxfId="110" dataDxfId="109" totalsRowDxfId="108">
      <calculatedColumnFormula>IF($AU$7&lt;93,D5*1.12+E5,0)</calculatedColumnFormula>
    </tableColumn>
    <tableColumn id="6" name="Column6" headerRowDxfId="107" dataDxfId="106" totalsRowDxfId="105"/>
    <tableColumn id="25" name="Column24" headerRowDxfId="104" dataDxfId="103" totalsRowDxfId="102"/>
    <tableColumn id="7" name="Column7" headerRowDxfId="101" dataDxfId="100" totalsRowDxfId="99">
      <calculatedColumnFormula>IF($AU$7&lt;94,G5*1.17+H5,0)</calculatedColumnFormula>
    </tableColumn>
    <tableColumn id="8" name="Column8" headerRowDxfId="98" dataDxfId="97" totalsRowDxfId="96"/>
    <tableColumn id="26" name="Column25" headerRowDxfId="95" dataDxfId="94" totalsRowDxfId="93"/>
    <tableColumn id="9" name="Column9" headerRowDxfId="92" dataDxfId="91" totalsRowDxfId="90">
      <calculatedColumnFormula>IF($AU$7&lt;95,J5*1.14+K5,0)</calculatedColumnFormula>
    </tableColumn>
    <tableColumn id="10" name="Column10" headerRowDxfId="89" dataDxfId="88" totalsRowDxfId="87"/>
    <tableColumn id="27" name="Column26" headerRowDxfId="86" dataDxfId="85" totalsRowDxfId="84"/>
    <tableColumn id="11" name="Column11" headerRowDxfId="83" dataDxfId="82" totalsRowDxfId="81">
      <calculatedColumnFormula>IF($AU$7&lt;96,M5*1.12+N5,0)</calculatedColumnFormula>
    </tableColumn>
    <tableColumn id="12" name="Column12" headerRowDxfId="80" dataDxfId="79" totalsRowDxfId="78"/>
    <tableColumn id="28" name="Column27" headerRowDxfId="77" dataDxfId="76" totalsRowDxfId="75"/>
    <tableColumn id="13" name="Column13" totalsRowFunction="count" headerRowDxfId="74" dataDxfId="73" totalsRowDxfId="72">
      <calculatedColumnFormula>IF($AU$7&lt;97,P5*1.104+Q5,0)</calculatedColumnFormula>
    </tableColumn>
    <tableColumn id="14" name="Column14" headerRowDxfId="71" dataDxfId="70" totalsRowDxfId="69"/>
    <tableColumn id="29" name="Column28" headerRowDxfId="68" dataDxfId="67" totalsRowDxfId="66"/>
    <tableColumn id="15" name="Column15" headerRowDxfId="65" dataDxfId="64" totalsRowDxfId="63">
      <calculatedColumnFormula>IF($AU$7&lt;97,S5*1.104+T5*(13-$AV$7)/12,0)</calculatedColumnFormula>
    </tableColumn>
    <tableColumn id="16" name="Column16" headerRowDxfId="62" dataDxfId="61" totalsRowDxfId="60"/>
    <tableColumn id="30" name="Column29" headerRowDxfId="59" dataDxfId="58" totalsRowDxfId="57"/>
    <tableColumn id="17" name="Column17" headerRowDxfId="56" dataDxfId="55" totalsRowDxfId="54">
      <calculatedColumnFormula>IF($AU$7&lt;97,V5*1.104+W5*(13-$AV$7)/12,0)</calculatedColumnFormula>
    </tableColumn>
    <tableColumn id="18" name="Column18" headerRowDxfId="53" dataDxfId="52" totalsRowDxfId="51"/>
    <tableColumn id="31" name="Column30" headerRowDxfId="50" dataDxfId="49" totalsRowDxfId="48"/>
    <tableColumn id="19" name="Column19" headerRowDxfId="47" dataDxfId="46" totalsRowDxfId="45">
      <calculatedColumnFormula>IF($AU$7&lt;99,Y5*1.15+Z5*(13-$AV$7)/12,0)</calculatedColumnFormula>
    </tableColumn>
    <tableColumn id="20" name="Column20" headerRowDxfId="44" dataDxfId="43" totalsRowDxfId="42"/>
    <tableColumn id="32" name="Column31" headerRowDxfId="41" dataDxfId="40" totalsRowDxfId="39"/>
    <tableColumn id="21" name="Column21" headerRowDxfId="38" dataDxfId="37" totalsRowDxfId="36"/>
    <tableColumn id="35" name="Column32" headerRowDxfId="35" dataDxfId="34" totalsRowDxfId="33">
      <calculatedColumnFormula>IF($AU$7=1400,AG5*(13-$AV$7)/12,(IF($AU$7&gt;1400,0,AG5)))</calculatedColumnFormula>
    </tableColumn>
    <tableColumn id="36" name="Column33" headerRowDxfId="32" dataDxfId="31" totalsRowDxfId="30"/>
    <tableColumn id="37" name="Column34" headerRowDxfId="29" dataDxfId="28" totalsRowDxfId="27">
      <calculatedColumnFormula>IF($AU$7&lt;1401,AE5*1.38+AF5,0)</calculatedColumnFormula>
    </tableColumn>
    <tableColumn id="22" name="Column35" headerRowDxfId="26" dataDxfId="25" totalsRowDxfId="24">
      <calculatedColumnFormula>IF($AU$7=1402,AJ5*(13-$AV$7)/12,(IF($AU$7&gt;1402,0,AJ5)))</calculatedColumnFormula>
    </tableColumn>
    <tableColumn id="33" name="Column36" headerRowDxfId="23" dataDxfId="22" totalsRowDxfId="21"/>
    <tableColumn id="34" name="Column37" headerRowDxfId="20" dataDxfId="19" totalsRowDxfId="18">
      <calculatedColumnFormula>IF($AU$7&lt;1403,AH5*1.22+AI5,0)</calculatedColumnFormula>
    </tableColumn>
    <tableColumn id="38" name="Column38" headerRowDxfId="17" dataDxfId="16" totalsRowDxfId="15">
      <calculatedColumnFormula>IF($AU$7=1402,AM5*(13-$AV$7)/12,(IF($AU$7&gt;1402,0,AM5)))</calculatedColumnFormula>
    </tableColumn>
    <tableColumn id="39" name="Column39" headerRowDxfId="14" dataDxfId="13" totalsRowDxfId="12"/>
    <tableColumn id="40" name="Column40" headerRowDxfId="11" dataDxfId="10" totalsRowDxfId="9">
      <calculatedColumnFormula>IF($AU$7&lt;1403,AK5*1.22+AL5,0)</calculatedColumnFormula>
    </tableColumn>
    <tableColumn id="42" name="Column41" headerRowDxfId="8" dataDxfId="7" totalsRowDxfId="6"/>
    <tableColumn id="43" name="Column42" headerRowDxfId="5" dataDxfId="4" totalsRowDxfId="3"/>
    <tableColumn id="44" name="Column43" headerRowDxfId="2" dataDxfId="1" totalsRow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henasname.ir/"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26"/>
  <sheetViews>
    <sheetView rightToLeft="1" tabSelected="1" topLeftCell="AR1" zoomScale="110" zoomScaleNormal="110" workbookViewId="0">
      <selection activeCell="BA6" sqref="BA6"/>
    </sheetView>
  </sheetViews>
  <sheetFormatPr defaultRowHeight="15" x14ac:dyDescent="0.25"/>
  <cols>
    <col min="1" max="1" width="5.28515625" style="1" hidden="1" customWidth="1"/>
    <col min="2" max="43" width="9.7109375" style="1" hidden="1" customWidth="1"/>
    <col min="44" max="44" width="9.140625" style="1"/>
    <col min="45" max="45" width="12.42578125" style="1" customWidth="1"/>
    <col min="46" max="46" width="14.140625" style="1" customWidth="1"/>
    <col min="47" max="47" width="14.28515625" style="1" customWidth="1"/>
    <col min="48" max="48" width="16.140625" style="1" customWidth="1"/>
    <col min="49" max="16384" width="9.140625" style="1"/>
  </cols>
  <sheetData>
    <row r="1" spans="1:56" ht="28.5" x14ac:dyDescent="0.75">
      <c r="AR1" s="34"/>
      <c r="AS1" s="47" t="s">
        <v>17</v>
      </c>
      <c r="AT1" s="47"/>
      <c r="AU1" s="47"/>
      <c r="AV1" s="47"/>
      <c r="AW1" s="38">
        <v>1405</v>
      </c>
      <c r="AX1" s="34"/>
      <c r="AY1" s="34"/>
    </row>
    <row r="2" spans="1:56" ht="44.25" customHeight="1" x14ac:dyDescent="0.25">
      <c r="AR2" s="48" t="s">
        <v>15</v>
      </c>
      <c r="AS2" s="48"/>
      <c r="AT2" s="48"/>
      <c r="AU2" s="48"/>
      <c r="AV2" s="48"/>
      <c r="AW2" s="48"/>
      <c r="AX2" s="48"/>
      <c r="AY2" s="48"/>
    </row>
    <row r="3" spans="1:56" ht="22.5" x14ac:dyDescent="0.6">
      <c r="B3" s="61" t="s">
        <v>6</v>
      </c>
      <c r="C3" s="62"/>
      <c r="D3" s="62"/>
      <c r="E3" s="62"/>
      <c r="F3" s="62"/>
      <c r="G3" s="62"/>
      <c r="H3" s="62"/>
      <c r="I3" s="62"/>
      <c r="J3" s="62"/>
      <c r="K3" s="62"/>
      <c r="L3" s="62"/>
      <c r="M3" s="62"/>
      <c r="N3" s="62"/>
      <c r="O3" s="62"/>
      <c r="P3" s="62"/>
      <c r="Q3" s="62"/>
      <c r="R3" s="62"/>
      <c r="S3" s="62"/>
      <c r="T3" s="62"/>
      <c r="U3" s="62"/>
      <c r="V3" s="62"/>
      <c r="W3" s="62"/>
      <c r="X3" s="62"/>
      <c r="Y3" s="62"/>
      <c r="Z3" s="62"/>
      <c r="AA3" s="62"/>
      <c r="AB3" s="62"/>
      <c r="AC3" s="22"/>
      <c r="AD3" s="22"/>
      <c r="AE3" s="22"/>
      <c r="AF3" s="26"/>
      <c r="AG3" s="26"/>
      <c r="AH3" s="26"/>
      <c r="AI3" s="28"/>
      <c r="AJ3" s="28"/>
      <c r="AK3" s="28"/>
      <c r="AL3" s="30"/>
      <c r="AM3" s="30"/>
      <c r="AN3" s="30"/>
      <c r="AO3" s="32"/>
      <c r="AP3" s="32"/>
      <c r="AQ3" s="32"/>
      <c r="AR3" s="34"/>
      <c r="AS3" s="67" t="s">
        <v>9</v>
      </c>
      <c r="AT3" s="68"/>
      <c r="AU3" s="68"/>
      <c r="AV3" s="68"/>
      <c r="AW3" s="34"/>
      <c r="AX3" s="34"/>
      <c r="AY3" s="34"/>
    </row>
    <row r="4" spans="1:56" ht="30.75" customHeight="1" thickBot="1" x14ac:dyDescent="0.85">
      <c r="B4" s="63" t="s">
        <v>14</v>
      </c>
      <c r="C4" s="64"/>
      <c r="D4" s="64"/>
      <c r="E4" s="64"/>
      <c r="F4" s="64"/>
      <c r="G4" s="64"/>
      <c r="H4" s="64"/>
      <c r="I4" s="64"/>
      <c r="J4" s="64"/>
      <c r="K4" s="64"/>
      <c r="L4" s="64"/>
      <c r="M4" s="64"/>
      <c r="N4" s="64"/>
      <c r="O4" s="64"/>
      <c r="P4" s="64"/>
      <c r="Q4" s="64"/>
      <c r="R4" s="64"/>
      <c r="S4" s="64"/>
      <c r="T4" s="64"/>
      <c r="U4" s="64"/>
      <c r="V4" s="64"/>
      <c r="W4" s="64"/>
      <c r="X4" s="64"/>
      <c r="Y4" s="64"/>
      <c r="Z4" s="64"/>
      <c r="AA4" s="64"/>
      <c r="AB4" s="64"/>
      <c r="AC4" s="23"/>
      <c r="AD4" s="23"/>
      <c r="AE4" s="23"/>
      <c r="AF4" s="27"/>
      <c r="AG4" s="27"/>
      <c r="AH4" s="27"/>
      <c r="AI4" s="29"/>
      <c r="AJ4" s="29"/>
      <c r="AK4" s="29"/>
      <c r="AL4" s="31"/>
      <c r="AM4" s="31"/>
      <c r="AN4" s="31"/>
      <c r="AO4" s="33"/>
      <c r="AP4" s="33"/>
      <c r="AQ4" s="33"/>
      <c r="AR4" s="34"/>
      <c r="AS4" s="69" t="s">
        <v>10</v>
      </c>
      <c r="AT4" s="70"/>
      <c r="AU4" s="70"/>
      <c r="AV4" s="70"/>
      <c r="AW4" s="34"/>
      <c r="AX4" s="34"/>
      <c r="AY4" s="34"/>
    </row>
    <row r="5" spans="1:56" ht="29.25" customHeight="1" thickBot="1" x14ac:dyDescent="0.6">
      <c r="A5" s="2"/>
      <c r="B5" s="3" t="s">
        <v>5</v>
      </c>
      <c r="C5" s="24"/>
      <c r="D5" s="4">
        <v>1392</v>
      </c>
      <c r="E5" s="3" t="s">
        <v>5</v>
      </c>
      <c r="F5" s="24"/>
      <c r="G5" s="4">
        <v>1393</v>
      </c>
      <c r="H5" s="3" t="s">
        <v>5</v>
      </c>
      <c r="I5" s="24"/>
      <c r="J5" s="4">
        <v>1394</v>
      </c>
      <c r="K5" s="3" t="s">
        <v>5</v>
      </c>
      <c r="L5" s="24"/>
      <c r="M5" s="4">
        <v>1395</v>
      </c>
      <c r="N5" s="3" t="s">
        <v>5</v>
      </c>
      <c r="O5" s="24"/>
      <c r="P5" s="4">
        <v>1396</v>
      </c>
      <c r="Q5" s="3" t="s">
        <v>5</v>
      </c>
      <c r="R5" s="24"/>
      <c r="S5" s="5">
        <v>1397</v>
      </c>
      <c r="T5" s="3" t="s">
        <v>5</v>
      </c>
      <c r="U5" s="24"/>
      <c r="V5" s="5">
        <v>1398</v>
      </c>
      <c r="W5" s="3" t="s">
        <v>5</v>
      </c>
      <c r="X5" s="24"/>
      <c r="Y5" s="4">
        <v>1399</v>
      </c>
      <c r="Z5" s="3" t="s">
        <v>5</v>
      </c>
      <c r="AA5" s="24"/>
      <c r="AB5" s="4">
        <v>1400</v>
      </c>
      <c r="AC5" s="3" t="s">
        <v>5</v>
      </c>
      <c r="AD5" s="24"/>
      <c r="AE5" s="4">
        <v>1401</v>
      </c>
      <c r="AF5" s="3" t="s">
        <v>5</v>
      </c>
      <c r="AG5" s="24"/>
      <c r="AH5" s="4">
        <v>1402</v>
      </c>
      <c r="AI5" s="3" t="s">
        <v>5</v>
      </c>
      <c r="AJ5" s="24"/>
      <c r="AK5" s="4">
        <v>1403</v>
      </c>
      <c r="AL5" s="3" t="s">
        <v>5</v>
      </c>
      <c r="AM5" s="24"/>
      <c r="AN5" s="4">
        <v>1404</v>
      </c>
      <c r="AO5" s="3" t="s">
        <v>5</v>
      </c>
      <c r="AP5" s="24"/>
      <c r="AQ5" s="4">
        <v>1405</v>
      </c>
      <c r="AS5" s="71" t="s">
        <v>8</v>
      </c>
      <c r="AT5" s="72"/>
      <c r="AU5" s="72"/>
      <c r="AV5" s="73"/>
    </row>
    <row r="6" spans="1:56" ht="47.25" customHeight="1" thickBot="1" x14ac:dyDescent="0.75">
      <c r="A6" s="6" t="s">
        <v>0</v>
      </c>
      <c r="B6" s="7" t="s">
        <v>2</v>
      </c>
      <c r="C6" s="25"/>
      <c r="D6" s="8" t="s">
        <v>4</v>
      </c>
      <c r="E6" s="7" t="s">
        <v>2</v>
      </c>
      <c r="F6" s="25"/>
      <c r="G6" s="9" t="s">
        <v>3</v>
      </c>
      <c r="H6" s="10" t="s">
        <v>2</v>
      </c>
      <c r="I6" s="25"/>
      <c r="J6" s="9" t="s">
        <v>3</v>
      </c>
      <c r="K6" s="10" t="s">
        <v>2</v>
      </c>
      <c r="L6" s="25"/>
      <c r="M6" s="9" t="s">
        <v>1</v>
      </c>
      <c r="N6" s="10" t="s">
        <v>2</v>
      </c>
      <c r="O6" s="25"/>
      <c r="P6" s="9" t="s">
        <v>3</v>
      </c>
      <c r="Q6" s="10" t="s">
        <v>2</v>
      </c>
      <c r="R6" s="25"/>
      <c r="S6" s="11" t="s">
        <v>3</v>
      </c>
      <c r="T6" s="10" t="s">
        <v>2</v>
      </c>
      <c r="U6" s="25"/>
      <c r="V6" s="11" t="s">
        <v>3</v>
      </c>
      <c r="W6" s="10" t="s">
        <v>2</v>
      </c>
      <c r="X6" s="25"/>
      <c r="Y6" s="9" t="s">
        <v>3</v>
      </c>
      <c r="Z6" s="10" t="s">
        <v>2</v>
      </c>
      <c r="AA6" s="25"/>
      <c r="AB6" s="9" t="s">
        <v>3</v>
      </c>
      <c r="AC6" s="10" t="s">
        <v>2</v>
      </c>
      <c r="AD6" s="25"/>
      <c r="AE6" s="9" t="s">
        <v>3</v>
      </c>
      <c r="AF6" s="10" t="s">
        <v>2</v>
      </c>
      <c r="AG6" s="25"/>
      <c r="AH6" s="9" t="s">
        <v>3</v>
      </c>
      <c r="AI6" s="10" t="s">
        <v>2</v>
      </c>
      <c r="AJ6" s="25"/>
      <c r="AK6" s="9" t="s">
        <v>3</v>
      </c>
      <c r="AL6" s="10" t="s">
        <v>2</v>
      </c>
      <c r="AM6" s="25"/>
      <c r="AN6" s="9" t="s">
        <v>3</v>
      </c>
      <c r="AO6" s="10" t="s">
        <v>2</v>
      </c>
      <c r="AP6" s="39"/>
      <c r="AQ6" s="9" t="s">
        <v>3</v>
      </c>
      <c r="AS6" s="65"/>
      <c r="AT6" s="66"/>
      <c r="AU6" s="35" t="s">
        <v>5</v>
      </c>
      <c r="AV6" s="36" t="s">
        <v>11</v>
      </c>
    </row>
    <row r="7" spans="1:56" ht="27.75" customHeight="1" thickBot="1" x14ac:dyDescent="0.75">
      <c r="A7" s="12">
        <v>1</v>
      </c>
      <c r="B7" s="13">
        <f t="shared" ref="B7:B26" si="0">IF($AU$7=1391,C7*(13-$AV$7)/12,0)</f>
        <v>0</v>
      </c>
      <c r="C7" s="13">
        <v>3000</v>
      </c>
      <c r="D7" s="14">
        <f t="shared" ref="D7:D26" si="1">IF($AU$7&lt;1392,B7,0)</f>
        <v>0</v>
      </c>
      <c r="E7" s="15">
        <f t="shared" ref="E7:E26" si="2">IF($AU$7=1392,F7*(13-$AV$7)/12,(IF($AU$7&gt;1392,0,F7)))</f>
        <v>0</v>
      </c>
      <c r="F7" s="15">
        <v>5000</v>
      </c>
      <c r="G7" s="14">
        <f t="shared" ref="G7:G26" si="3">IF($AU$7&lt;1393,D7*1.12+E7,0)</f>
        <v>0</v>
      </c>
      <c r="H7" s="13">
        <f t="shared" ref="H7:H26" si="4">IF($AU$7=1393,I7*(13-$AV$7)/12,(IF($AU$7&gt;1393,0,I7)))</f>
        <v>0</v>
      </c>
      <c r="I7" s="13">
        <v>10000</v>
      </c>
      <c r="J7" s="14">
        <f t="shared" ref="J7:J26" si="5">IF($AU$7&lt;1394,G7*1.17+H7,0)</f>
        <v>0</v>
      </c>
      <c r="K7" s="13">
        <f t="shared" ref="K7:K26" si="6">IF($AU$7=1394,L7*(13-$AV$7)/12,(IF($AU$7&gt;1394,0,L7)))</f>
        <v>0</v>
      </c>
      <c r="L7" s="13">
        <v>10000</v>
      </c>
      <c r="M7" s="14">
        <f t="shared" ref="M7:M26" si="7">IF($AU$7&lt;1395,J7*1.14+K7,0)</f>
        <v>0</v>
      </c>
      <c r="N7" s="13">
        <f t="shared" ref="N7:N26" si="8">IF($AU$7=1395,O7*(13-$AV$7)/12,(IF($AU$7&gt;1395,0,O7)))</f>
        <v>0</v>
      </c>
      <c r="O7" s="13">
        <v>17000</v>
      </c>
      <c r="P7" s="14">
        <f t="shared" ref="P7:P26" si="9">IF($AU$7&lt;1396,M7*1.12+N7,0)</f>
        <v>0</v>
      </c>
      <c r="Q7" s="13">
        <f t="shared" ref="Q7:Q26" si="10">IF($AU$7=1396,R7*(13-$AV$7)/12,(IF($AU$7&gt;1396,0,R7)))</f>
        <v>0</v>
      </c>
      <c r="R7" s="13">
        <v>17000</v>
      </c>
      <c r="S7" s="16">
        <f t="shared" ref="S7:S26" si="11">IF($AU$7&lt;1397,P7*1.104+Q7,0)</f>
        <v>0</v>
      </c>
      <c r="T7" s="13">
        <f t="shared" ref="T7:T26" si="12">IF($AU$7=1397,U7*(13-$AV$7)/12,(IF($AU$7&gt;1397,0,U7)))</f>
        <v>0</v>
      </c>
      <c r="U7" s="13">
        <v>23333</v>
      </c>
      <c r="V7" s="16">
        <f t="shared" ref="V7:V26" si="13">IF($AU$7&lt;1398,S7*1.13+T7,0)</f>
        <v>0</v>
      </c>
      <c r="W7" s="13">
        <f t="shared" ref="W7:W26" si="14">IF($AU$7=1398,X7*(13-$AV$7)/12,(IF($AU$7&gt;1398,0,X7)))</f>
        <v>0</v>
      </c>
      <c r="X7" s="13">
        <v>33333</v>
      </c>
      <c r="Y7" s="14">
        <f t="shared" ref="Y7:Y26" si="15">IF($AU$7&lt;1399,V7*1.15+W7,0)</f>
        <v>0</v>
      </c>
      <c r="Z7" s="13">
        <f t="shared" ref="Z7:Z26" si="16">IF($AU$7=1399,AA7*(13-$AV$7)/12,(IF($AU$7&gt;1399,0,AA7)))</f>
        <v>0</v>
      </c>
      <c r="AA7" s="13">
        <v>46667</v>
      </c>
      <c r="AB7" s="14">
        <f t="shared" ref="AB7:AB26" si="17">IF($AU$7&lt;1400,Y7*1.26+Z7,0)</f>
        <v>0</v>
      </c>
      <c r="AC7" s="13">
        <f>IF($AU$7=1400,AD7*(13-$AV$7)/12,(IF($AU$7&gt;1400,0,AD7)))</f>
        <v>0</v>
      </c>
      <c r="AD7" s="13">
        <v>70000</v>
      </c>
      <c r="AE7" s="14">
        <f t="shared" ref="AE7:AE26" si="18">IF($AU$7&lt;1401,AB7*1.38+AC7,0)</f>
        <v>0</v>
      </c>
      <c r="AF7" s="13">
        <f>IF($AU$7=1401,AG7*(13-$AV$7)/12,(IF($AU$7&gt;1401,0,AG7)))</f>
        <v>0</v>
      </c>
      <c r="AG7" s="13">
        <v>70000</v>
      </c>
      <c r="AH7" s="14">
        <f>IF($AU$7&lt;1402,AE7*1.21+AF7,0)</f>
        <v>0</v>
      </c>
      <c r="AI7" s="13">
        <f>IF($AU$7=1402,AJ7*(13-$AV$7)/12,(IF($AU$7&gt;1402,0,AJ7)))</f>
        <v>5833.333333333333</v>
      </c>
      <c r="AJ7" s="13">
        <v>70000</v>
      </c>
      <c r="AK7" s="14">
        <f>IF($AU$7&lt;1403,AH7*1.22+AI7,0)</f>
        <v>5833.333333333333</v>
      </c>
      <c r="AL7" s="13">
        <f>IF($AU$7=1403,AM7*(13-$AV$7)/12,(IF($AU$7&gt;1403,0,AM7)))</f>
        <v>94000</v>
      </c>
      <c r="AM7" s="13">
        <v>94000</v>
      </c>
      <c r="AN7" s="14">
        <f>IF($AU$7&lt;1404,AK7*1.32+AL7,0)</f>
        <v>101700</v>
      </c>
      <c r="AO7" s="41">
        <f>IF($AU$7=1404,AP7*(13-$AV$7)/12,(IF($AU$7&gt;1404,0,AP7)))</f>
        <v>166667</v>
      </c>
      <c r="AP7" s="41">
        <v>166667</v>
      </c>
      <c r="AQ7" s="40">
        <f>IF($AU$7&lt;1405,AN7*1.45+AO7,0)</f>
        <v>314132</v>
      </c>
      <c r="AS7" s="42" t="s">
        <v>12</v>
      </c>
      <c r="AT7" s="43"/>
      <c r="AU7" s="37">
        <v>1402</v>
      </c>
      <c r="AV7" s="37">
        <v>12</v>
      </c>
    </row>
    <row r="8" spans="1:56" ht="25.5" customHeight="1" thickBot="1" x14ac:dyDescent="0.75">
      <c r="A8" s="17">
        <v>2</v>
      </c>
      <c r="B8" s="13">
        <f t="shared" si="0"/>
        <v>0</v>
      </c>
      <c r="C8" s="13">
        <v>3100</v>
      </c>
      <c r="D8" s="14">
        <f t="shared" si="1"/>
        <v>0</v>
      </c>
      <c r="E8" s="15">
        <f t="shared" si="2"/>
        <v>0</v>
      </c>
      <c r="F8" s="15">
        <v>5100</v>
      </c>
      <c r="G8" s="14">
        <f t="shared" si="3"/>
        <v>0</v>
      </c>
      <c r="H8" s="13">
        <f t="shared" si="4"/>
        <v>0</v>
      </c>
      <c r="I8" s="13">
        <v>10200</v>
      </c>
      <c r="J8" s="14">
        <f t="shared" si="5"/>
        <v>0</v>
      </c>
      <c r="K8" s="13">
        <f t="shared" si="6"/>
        <v>0</v>
      </c>
      <c r="L8" s="13">
        <v>10200</v>
      </c>
      <c r="M8" s="14">
        <f t="shared" si="7"/>
        <v>0</v>
      </c>
      <c r="N8" s="13">
        <f t="shared" si="8"/>
        <v>0</v>
      </c>
      <c r="O8" s="13">
        <v>17200</v>
      </c>
      <c r="P8" s="14">
        <f t="shared" si="9"/>
        <v>0</v>
      </c>
      <c r="Q8" s="13">
        <f t="shared" si="10"/>
        <v>0</v>
      </c>
      <c r="R8" s="13">
        <v>17200</v>
      </c>
      <c r="S8" s="16">
        <f t="shared" si="11"/>
        <v>0</v>
      </c>
      <c r="T8" s="13">
        <f t="shared" si="12"/>
        <v>0</v>
      </c>
      <c r="U8" s="13">
        <v>23533</v>
      </c>
      <c r="V8" s="16">
        <f t="shared" si="13"/>
        <v>0</v>
      </c>
      <c r="W8" s="13">
        <f t="shared" si="14"/>
        <v>0</v>
      </c>
      <c r="X8" s="13">
        <v>33533</v>
      </c>
      <c r="Y8" s="14">
        <f t="shared" si="15"/>
        <v>0</v>
      </c>
      <c r="Z8" s="13">
        <f t="shared" si="16"/>
        <v>0</v>
      </c>
      <c r="AA8" s="13">
        <v>46867</v>
      </c>
      <c r="AB8" s="14">
        <f t="shared" si="17"/>
        <v>0</v>
      </c>
      <c r="AC8" s="13">
        <f t="shared" ref="AC8:AC26" si="19">IF($AU$7=1400,AD8*(13-$AV$7)/12,(IF($AU$7&gt;1400,0,AD8)))</f>
        <v>0</v>
      </c>
      <c r="AD8" s="13">
        <v>70200</v>
      </c>
      <c r="AE8" s="14">
        <f t="shared" si="18"/>
        <v>0</v>
      </c>
      <c r="AF8" s="13">
        <f t="shared" ref="AF8:AF26" si="20">IF($AU$7=1401,AG8*(13-$AV$7)/12,(IF($AU$7&gt;1401,0,AG8)))</f>
        <v>0</v>
      </c>
      <c r="AG8" s="13">
        <v>70200</v>
      </c>
      <c r="AH8" s="14">
        <f t="shared" ref="AH8:AH26" si="21">IF($AU$7&lt;1402,AE8*1.21+AF8,0)</f>
        <v>0</v>
      </c>
      <c r="AI8" s="13">
        <f t="shared" ref="AI8:AI26" si="22">IF($AU$7=1402,AJ8*(13-$AV$7)/12,(IF($AU$7&gt;1402,0,AJ8)))</f>
        <v>5850</v>
      </c>
      <c r="AJ8" s="13">
        <v>70200</v>
      </c>
      <c r="AK8" s="14">
        <f t="shared" ref="AK8:AK26" si="23">IF($AU$7&lt;1403,AH8*1.22+AI8,0)</f>
        <v>5850</v>
      </c>
      <c r="AL8" s="13">
        <f t="shared" ref="AL8:AL26" si="24">IF($AU$7=1403,AM8*(13-$AV$7)/12,(IF($AU$7&gt;1403,0,AM8)))</f>
        <v>94200</v>
      </c>
      <c r="AM8" s="13">
        <v>94200</v>
      </c>
      <c r="AN8" s="14">
        <f t="shared" ref="AN8:AN26" si="25">IF($AU$7&lt;1404,AK8*1.32+AL8,0)</f>
        <v>101922</v>
      </c>
      <c r="AO8" s="41">
        <f t="shared" ref="AO8:AO26" si="26">IF($AU$7=1404,AP8*(13-$AV$7)/12,(IF($AU$7&gt;1404,0,AP8)))</f>
        <v>166867</v>
      </c>
      <c r="AP8" s="41">
        <v>166867</v>
      </c>
      <c r="AQ8" s="40">
        <f t="shared" ref="AQ8:AQ26" si="27">IF($AU$7&lt;1405,AN8*1.45+AO8,0)</f>
        <v>314653.90000000002</v>
      </c>
      <c r="AS8" s="44" t="s">
        <v>13</v>
      </c>
      <c r="AT8" s="45"/>
      <c r="AU8" s="55">
        <v>1403</v>
      </c>
      <c r="AV8" s="56"/>
    </row>
    <row r="9" spans="1:56" ht="33" thickBot="1" x14ac:dyDescent="0.75">
      <c r="A9" s="17">
        <v>3</v>
      </c>
      <c r="B9" s="13">
        <f t="shared" si="0"/>
        <v>0</v>
      </c>
      <c r="C9" s="13">
        <v>3200</v>
      </c>
      <c r="D9" s="14">
        <f t="shared" si="1"/>
        <v>0</v>
      </c>
      <c r="E9" s="15">
        <f t="shared" si="2"/>
        <v>0</v>
      </c>
      <c r="F9" s="15">
        <v>5200</v>
      </c>
      <c r="G9" s="14">
        <f t="shared" si="3"/>
        <v>0</v>
      </c>
      <c r="H9" s="13">
        <f t="shared" si="4"/>
        <v>0</v>
      </c>
      <c r="I9" s="13">
        <v>10400</v>
      </c>
      <c r="J9" s="14">
        <f t="shared" si="5"/>
        <v>0</v>
      </c>
      <c r="K9" s="13">
        <f t="shared" si="6"/>
        <v>0</v>
      </c>
      <c r="L9" s="13">
        <v>10400</v>
      </c>
      <c r="M9" s="14">
        <f t="shared" si="7"/>
        <v>0</v>
      </c>
      <c r="N9" s="13">
        <f t="shared" si="8"/>
        <v>0</v>
      </c>
      <c r="O9" s="13">
        <v>17400</v>
      </c>
      <c r="P9" s="14">
        <f t="shared" si="9"/>
        <v>0</v>
      </c>
      <c r="Q9" s="13">
        <f t="shared" si="10"/>
        <v>0</v>
      </c>
      <c r="R9" s="13">
        <v>17400</v>
      </c>
      <c r="S9" s="16">
        <f t="shared" si="11"/>
        <v>0</v>
      </c>
      <c r="T9" s="13">
        <f t="shared" si="12"/>
        <v>0</v>
      </c>
      <c r="U9" s="13">
        <v>23733</v>
      </c>
      <c r="V9" s="16">
        <f t="shared" si="13"/>
        <v>0</v>
      </c>
      <c r="W9" s="13">
        <f t="shared" si="14"/>
        <v>0</v>
      </c>
      <c r="X9" s="13">
        <v>33733</v>
      </c>
      <c r="Y9" s="14">
        <f t="shared" si="15"/>
        <v>0</v>
      </c>
      <c r="Z9" s="13">
        <f t="shared" si="16"/>
        <v>0</v>
      </c>
      <c r="AA9" s="13">
        <v>47067</v>
      </c>
      <c r="AB9" s="14">
        <f t="shared" si="17"/>
        <v>0</v>
      </c>
      <c r="AC9" s="13">
        <f t="shared" si="19"/>
        <v>0</v>
      </c>
      <c r="AD9" s="13">
        <v>70400</v>
      </c>
      <c r="AE9" s="14">
        <f t="shared" si="18"/>
        <v>0</v>
      </c>
      <c r="AF9" s="13">
        <f t="shared" si="20"/>
        <v>0</v>
      </c>
      <c r="AG9" s="13">
        <v>70400</v>
      </c>
      <c r="AH9" s="14">
        <f t="shared" si="21"/>
        <v>0</v>
      </c>
      <c r="AI9" s="13">
        <f t="shared" si="22"/>
        <v>5866.666666666667</v>
      </c>
      <c r="AJ9" s="13">
        <v>70400</v>
      </c>
      <c r="AK9" s="14">
        <f t="shared" si="23"/>
        <v>5866.666666666667</v>
      </c>
      <c r="AL9" s="13">
        <f t="shared" si="24"/>
        <v>94400</v>
      </c>
      <c r="AM9" s="13">
        <v>94400</v>
      </c>
      <c r="AN9" s="14">
        <f t="shared" si="25"/>
        <v>102144</v>
      </c>
      <c r="AO9" s="41">
        <f t="shared" si="26"/>
        <v>167067</v>
      </c>
      <c r="AP9" s="41">
        <v>167067</v>
      </c>
      <c r="AQ9" s="40">
        <f t="shared" si="27"/>
        <v>315175.8</v>
      </c>
      <c r="AS9" s="42" t="s">
        <v>7</v>
      </c>
      <c r="AT9" s="43"/>
      <c r="AU9" s="55">
        <v>20</v>
      </c>
      <c r="AV9" s="56"/>
    </row>
    <row r="10" spans="1:56" ht="27" customHeight="1" x14ac:dyDescent="0.7">
      <c r="A10" s="17">
        <v>4</v>
      </c>
      <c r="B10" s="13">
        <f t="shared" si="0"/>
        <v>0</v>
      </c>
      <c r="C10" s="13">
        <v>3300</v>
      </c>
      <c r="D10" s="14">
        <f t="shared" si="1"/>
        <v>0</v>
      </c>
      <c r="E10" s="15">
        <f t="shared" si="2"/>
        <v>0</v>
      </c>
      <c r="F10" s="15">
        <v>5300</v>
      </c>
      <c r="G10" s="14">
        <f t="shared" si="3"/>
        <v>0</v>
      </c>
      <c r="H10" s="13">
        <f t="shared" si="4"/>
        <v>0</v>
      </c>
      <c r="I10" s="13">
        <v>10600</v>
      </c>
      <c r="J10" s="14">
        <f t="shared" si="5"/>
        <v>0</v>
      </c>
      <c r="K10" s="13">
        <f t="shared" si="6"/>
        <v>0</v>
      </c>
      <c r="L10" s="13">
        <v>10600</v>
      </c>
      <c r="M10" s="14">
        <f t="shared" si="7"/>
        <v>0</v>
      </c>
      <c r="N10" s="13">
        <f t="shared" si="8"/>
        <v>0</v>
      </c>
      <c r="O10" s="13">
        <v>17600</v>
      </c>
      <c r="P10" s="14">
        <f t="shared" si="9"/>
        <v>0</v>
      </c>
      <c r="Q10" s="13">
        <f t="shared" si="10"/>
        <v>0</v>
      </c>
      <c r="R10" s="13">
        <v>17600</v>
      </c>
      <c r="S10" s="16">
        <f t="shared" si="11"/>
        <v>0</v>
      </c>
      <c r="T10" s="13">
        <f t="shared" si="12"/>
        <v>0</v>
      </c>
      <c r="U10" s="13">
        <v>23933</v>
      </c>
      <c r="V10" s="16">
        <f t="shared" si="13"/>
        <v>0</v>
      </c>
      <c r="W10" s="13">
        <f t="shared" si="14"/>
        <v>0</v>
      </c>
      <c r="X10" s="13">
        <v>33933</v>
      </c>
      <c r="Y10" s="14">
        <f t="shared" si="15"/>
        <v>0</v>
      </c>
      <c r="Z10" s="13">
        <f t="shared" si="16"/>
        <v>0</v>
      </c>
      <c r="AA10" s="13">
        <v>47267</v>
      </c>
      <c r="AB10" s="14">
        <f t="shared" si="17"/>
        <v>0</v>
      </c>
      <c r="AC10" s="13">
        <f t="shared" si="19"/>
        <v>0</v>
      </c>
      <c r="AD10" s="13">
        <v>70600</v>
      </c>
      <c r="AE10" s="14">
        <f t="shared" si="18"/>
        <v>0</v>
      </c>
      <c r="AF10" s="13">
        <f t="shared" si="20"/>
        <v>0</v>
      </c>
      <c r="AG10" s="13">
        <v>70600</v>
      </c>
      <c r="AH10" s="14">
        <f t="shared" si="21"/>
        <v>0</v>
      </c>
      <c r="AI10" s="13">
        <f t="shared" si="22"/>
        <v>5883.333333333333</v>
      </c>
      <c r="AJ10" s="13">
        <v>70600</v>
      </c>
      <c r="AK10" s="14">
        <f t="shared" si="23"/>
        <v>5883.333333333333</v>
      </c>
      <c r="AL10" s="13">
        <f t="shared" si="24"/>
        <v>94600</v>
      </c>
      <c r="AM10" s="13">
        <v>94600</v>
      </c>
      <c r="AN10" s="14">
        <f t="shared" si="25"/>
        <v>102366</v>
      </c>
      <c r="AO10" s="41">
        <f t="shared" si="26"/>
        <v>167267</v>
      </c>
      <c r="AP10" s="41">
        <v>167267</v>
      </c>
      <c r="AQ10" s="40">
        <f t="shared" si="27"/>
        <v>315697.69999999995</v>
      </c>
      <c r="AS10" s="49" t="str">
        <f>"مزد سنوات در ابتدای سال "&amp;AU8&amp;"برابر است با:"</f>
        <v>مزد سنوات در ابتدای سال 1403برابر است با:</v>
      </c>
      <c r="AT10" s="50"/>
      <c r="AU10" s="51"/>
      <c r="AV10" s="59">
        <f>IF(AU8&lt;AU7," نادرست",(IF(AU7=AU8,"صفر",INDEX(Table5[#All],AU9+2,(AU8-1392)*3+4))))</f>
        <v>6300</v>
      </c>
      <c r="AX10" s="46" t="s">
        <v>16</v>
      </c>
      <c r="AY10" s="46"/>
      <c r="AZ10" s="46"/>
    </row>
    <row r="11" spans="1:56" ht="24.75" customHeight="1" thickBot="1" x14ac:dyDescent="0.75">
      <c r="A11" s="17">
        <v>5</v>
      </c>
      <c r="B11" s="13">
        <f t="shared" si="0"/>
        <v>0</v>
      </c>
      <c r="C11" s="13">
        <v>3400</v>
      </c>
      <c r="D11" s="14">
        <f t="shared" si="1"/>
        <v>0</v>
      </c>
      <c r="E11" s="15">
        <f t="shared" si="2"/>
        <v>0</v>
      </c>
      <c r="F11" s="15">
        <v>5400</v>
      </c>
      <c r="G11" s="14">
        <f t="shared" si="3"/>
        <v>0</v>
      </c>
      <c r="H11" s="13">
        <f t="shared" si="4"/>
        <v>0</v>
      </c>
      <c r="I11" s="13">
        <v>10800</v>
      </c>
      <c r="J11" s="14">
        <f t="shared" si="5"/>
        <v>0</v>
      </c>
      <c r="K11" s="13">
        <f t="shared" si="6"/>
        <v>0</v>
      </c>
      <c r="L11" s="13">
        <v>10800</v>
      </c>
      <c r="M11" s="14">
        <f t="shared" si="7"/>
        <v>0</v>
      </c>
      <c r="N11" s="13">
        <f t="shared" si="8"/>
        <v>0</v>
      </c>
      <c r="O11" s="13">
        <v>17800</v>
      </c>
      <c r="P11" s="14">
        <f t="shared" si="9"/>
        <v>0</v>
      </c>
      <c r="Q11" s="13">
        <f t="shared" si="10"/>
        <v>0</v>
      </c>
      <c r="R11" s="13">
        <v>17800</v>
      </c>
      <c r="S11" s="16">
        <f t="shared" si="11"/>
        <v>0</v>
      </c>
      <c r="T11" s="13">
        <f t="shared" si="12"/>
        <v>0</v>
      </c>
      <c r="U11" s="13">
        <v>24133</v>
      </c>
      <c r="V11" s="16">
        <f t="shared" si="13"/>
        <v>0</v>
      </c>
      <c r="W11" s="13">
        <f t="shared" si="14"/>
        <v>0</v>
      </c>
      <c r="X11" s="13">
        <v>34133</v>
      </c>
      <c r="Y11" s="14">
        <f t="shared" si="15"/>
        <v>0</v>
      </c>
      <c r="Z11" s="13">
        <f t="shared" si="16"/>
        <v>0</v>
      </c>
      <c r="AA11" s="13">
        <v>47467</v>
      </c>
      <c r="AB11" s="14">
        <f t="shared" si="17"/>
        <v>0</v>
      </c>
      <c r="AC11" s="13">
        <f t="shared" si="19"/>
        <v>0</v>
      </c>
      <c r="AD11" s="13">
        <v>70800</v>
      </c>
      <c r="AE11" s="14">
        <f t="shared" si="18"/>
        <v>0</v>
      </c>
      <c r="AF11" s="13">
        <f t="shared" si="20"/>
        <v>0</v>
      </c>
      <c r="AG11" s="13">
        <v>70800</v>
      </c>
      <c r="AH11" s="14">
        <f t="shared" si="21"/>
        <v>0</v>
      </c>
      <c r="AI11" s="13">
        <f t="shared" si="22"/>
        <v>5900</v>
      </c>
      <c r="AJ11" s="13">
        <v>70800</v>
      </c>
      <c r="AK11" s="14">
        <f t="shared" si="23"/>
        <v>5900</v>
      </c>
      <c r="AL11" s="13">
        <f t="shared" si="24"/>
        <v>94800</v>
      </c>
      <c r="AM11" s="13">
        <v>94800</v>
      </c>
      <c r="AN11" s="14">
        <f t="shared" si="25"/>
        <v>102588</v>
      </c>
      <c r="AO11" s="41">
        <f t="shared" si="26"/>
        <v>167467</v>
      </c>
      <c r="AP11" s="41">
        <v>167467</v>
      </c>
      <c r="AQ11" s="40">
        <f t="shared" si="27"/>
        <v>316219.59999999998</v>
      </c>
      <c r="AS11" s="52"/>
      <c r="AT11" s="53"/>
      <c r="AU11" s="54"/>
      <c r="AV11" s="60"/>
    </row>
    <row r="12" spans="1:56" ht="24.75" customHeight="1" x14ac:dyDescent="0.7">
      <c r="A12" s="17">
        <v>6</v>
      </c>
      <c r="B12" s="13">
        <f t="shared" si="0"/>
        <v>0</v>
      </c>
      <c r="C12" s="13">
        <v>3500</v>
      </c>
      <c r="D12" s="14">
        <f t="shared" si="1"/>
        <v>0</v>
      </c>
      <c r="E12" s="15">
        <f t="shared" si="2"/>
        <v>0</v>
      </c>
      <c r="F12" s="15">
        <v>5500</v>
      </c>
      <c r="G12" s="14">
        <f t="shared" si="3"/>
        <v>0</v>
      </c>
      <c r="H12" s="13">
        <f t="shared" si="4"/>
        <v>0</v>
      </c>
      <c r="I12" s="13">
        <v>11000</v>
      </c>
      <c r="J12" s="14">
        <f t="shared" si="5"/>
        <v>0</v>
      </c>
      <c r="K12" s="13">
        <f t="shared" si="6"/>
        <v>0</v>
      </c>
      <c r="L12" s="13">
        <v>11000</v>
      </c>
      <c r="M12" s="14">
        <f t="shared" si="7"/>
        <v>0</v>
      </c>
      <c r="N12" s="13">
        <f t="shared" si="8"/>
        <v>0</v>
      </c>
      <c r="O12" s="13">
        <v>18000</v>
      </c>
      <c r="P12" s="14">
        <f t="shared" si="9"/>
        <v>0</v>
      </c>
      <c r="Q12" s="13">
        <f t="shared" si="10"/>
        <v>0</v>
      </c>
      <c r="R12" s="13">
        <v>18000</v>
      </c>
      <c r="S12" s="16">
        <f t="shared" si="11"/>
        <v>0</v>
      </c>
      <c r="T12" s="13">
        <f t="shared" si="12"/>
        <v>0</v>
      </c>
      <c r="U12" s="13">
        <v>24333</v>
      </c>
      <c r="V12" s="16">
        <f t="shared" si="13"/>
        <v>0</v>
      </c>
      <c r="W12" s="13">
        <f t="shared" si="14"/>
        <v>0</v>
      </c>
      <c r="X12" s="13">
        <v>34333</v>
      </c>
      <c r="Y12" s="14">
        <f t="shared" si="15"/>
        <v>0</v>
      </c>
      <c r="Z12" s="13">
        <f t="shared" si="16"/>
        <v>0</v>
      </c>
      <c r="AA12" s="13">
        <v>47667</v>
      </c>
      <c r="AB12" s="14">
        <f t="shared" si="17"/>
        <v>0</v>
      </c>
      <c r="AC12" s="13">
        <f t="shared" si="19"/>
        <v>0</v>
      </c>
      <c r="AD12" s="13">
        <v>71000</v>
      </c>
      <c r="AE12" s="14">
        <f t="shared" si="18"/>
        <v>0</v>
      </c>
      <c r="AF12" s="13">
        <f t="shared" si="20"/>
        <v>0</v>
      </c>
      <c r="AG12" s="13">
        <v>71000</v>
      </c>
      <c r="AH12" s="14">
        <f t="shared" si="21"/>
        <v>0</v>
      </c>
      <c r="AI12" s="13">
        <f t="shared" si="22"/>
        <v>5916.666666666667</v>
      </c>
      <c r="AJ12" s="13">
        <v>71000</v>
      </c>
      <c r="AK12" s="14">
        <f t="shared" si="23"/>
        <v>5916.666666666667</v>
      </c>
      <c r="AL12" s="13">
        <f t="shared" si="24"/>
        <v>95000</v>
      </c>
      <c r="AM12" s="13">
        <v>95000</v>
      </c>
      <c r="AN12" s="14">
        <f t="shared" si="25"/>
        <v>102810</v>
      </c>
      <c r="AO12" s="41">
        <f t="shared" si="26"/>
        <v>167667</v>
      </c>
      <c r="AP12" s="41">
        <v>167667</v>
      </c>
      <c r="AQ12" s="40">
        <f t="shared" si="27"/>
        <v>316741.5</v>
      </c>
      <c r="AS12" s="57" t="str">
        <f>IF(OR(AU8&lt;AU7),"تاریخ استخدام نباید بعد از سال محاسبه مزد سنوات انتخاب شود",IF(AU7=AU8,"با توجه به اینکه سابقه کار کمتر از یک سال می باشد  مزد سنوات  همه گروهها در سال مورد نظر صفر می باشد","" ))</f>
        <v/>
      </c>
      <c r="AT12" s="57"/>
      <c r="AU12" s="57"/>
      <c r="AV12" s="57"/>
      <c r="BB12" s="46"/>
      <c r="BC12" s="46"/>
      <c r="BD12" s="46"/>
    </row>
    <row r="13" spans="1:56" ht="24.75" customHeight="1" x14ac:dyDescent="0.7">
      <c r="A13" s="17">
        <v>7</v>
      </c>
      <c r="B13" s="13">
        <f t="shared" si="0"/>
        <v>0</v>
      </c>
      <c r="C13" s="13">
        <v>3600</v>
      </c>
      <c r="D13" s="14">
        <f t="shared" si="1"/>
        <v>0</v>
      </c>
      <c r="E13" s="15">
        <f t="shared" si="2"/>
        <v>0</v>
      </c>
      <c r="F13" s="15">
        <v>5600</v>
      </c>
      <c r="G13" s="14">
        <f t="shared" si="3"/>
        <v>0</v>
      </c>
      <c r="H13" s="13">
        <f t="shared" si="4"/>
        <v>0</v>
      </c>
      <c r="I13" s="13">
        <v>11200</v>
      </c>
      <c r="J13" s="14">
        <f t="shared" si="5"/>
        <v>0</v>
      </c>
      <c r="K13" s="13">
        <f t="shared" si="6"/>
        <v>0</v>
      </c>
      <c r="L13" s="13">
        <v>11200</v>
      </c>
      <c r="M13" s="14">
        <f t="shared" si="7"/>
        <v>0</v>
      </c>
      <c r="N13" s="13">
        <f t="shared" si="8"/>
        <v>0</v>
      </c>
      <c r="O13" s="13">
        <v>18200</v>
      </c>
      <c r="P13" s="14">
        <f t="shared" si="9"/>
        <v>0</v>
      </c>
      <c r="Q13" s="13">
        <f t="shared" si="10"/>
        <v>0</v>
      </c>
      <c r="R13" s="13">
        <v>18200</v>
      </c>
      <c r="S13" s="16">
        <f t="shared" si="11"/>
        <v>0</v>
      </c>
      <c r="T13" s="13">
        <f t="shared" si="12"/>
        <v>0</v>
      </c>
      <c r="U13" s="13">
        <v>24533</v>
      </c>
      <c r="V13" s="16">
        <f t="shared" si="13"/>
        <v>0</v>
      </c>
      <c r="W13" s="13">
        <f t="shared" si="14"/>
        <v>0</v>
      </c>
      <c r="X13" s="13">
        <v>34533</v>
      </c>
      <c r="Y13" s="14">
        <f t="shared" si="15"/>
        <v>0</v>
      </c>
      <c r="Z13" s="13">
        <f t="shared" si="16"/>
        <v>0</v>
      </c>
      <c r="AA13" s="13">
        <v>47867</v>
      </c>
      <c r="AB13" s="14">
        <f t="shared" si="17"/>
        <v>0</v>
      </c>
      <c r="AC13" s="13">
        <f t="shared" si="19"/>
        <v>0</v>
      </c>
      <c r="AD13" s="13">
        <v>71200</v>
      </c>
      <c r="AE13" s="14">
        <f t="shared" si="18"/>
        <v>0</v>
      </c>
      <c r="AF13" s="13">
        <f t="shared" si="20"/>
        <v>0</v>
      </c>
      <c r="AG13" s="13">
        <v>71200</v>
      </c>
      <c r="AH13" s="14">
        <f t="shared" si="21"/>
        <v>0</v>
      </c>
      <c r="AI13" s="13">
        <f t="shared" si="22"/>
        <v>5933.333333333333</v>
      </c>
      <c r="AJ13" s="13">
        <v>71200</v>
      </c>
      <c r="AK13" s="14">
        <f t="shared" si="23"/>
        <v>5933.333333333333</v>
      </c>
      <c r="AL13" s="13">
        <f t="shared" si="24"/>
        <v>95200</v>
      </c>
      <c r="AM13" s="13">
        <v>95200</v>
      </c>
      <c r="AN13" s="14">
        <f t="shared" si="25"/>
        <v>103032</v>
      </c>
      <c r="AO13" s="41">
        <f t="shared" si="26"/>
        <v>167867</v>
      </c>
      <c r="AP13" s="41">
        <v>167867</v>
      </c>
      <c r="AQ13" s="40">
        <f t="shared" si="27"/>
        <v>317263.40000000002</v>
      </c>
      <c r="AS13" s="58"/>
      <c r="AT13" s="58"/>
      <c r="AU13" s="58"/>
      <c r="AV13" s="58"/>
    </row>
    <row r="14" spans="1:56" ht="24.75" customHeight="1" x14ac:dyDescent="0.7">
      <c r="A14" s="17">
        <v>8</v>
      </c>
      <c r="B14" s="13">
        <f t="shared" si="0"/>
        <v>0</v>
      </c>
      <c r="C14" s="13">
        <v>3700</v>
      </c>
      <c r="D14" s="14">
        <f t="shared" si="1"/>
        <v>0</v>
      </c>
      <c r="E14" s="15">
        <f t="shared" si="2"/>
        <v>0</v>
      </c>
      <c r="F14" s="15">
        <v>5700</v>
      </c>
      <c r="G14" s="14">
        <f t="shared" si="3"/>
        <v>0</v>
      </c>
      <c r="H14" s="13">
        <f t="shared" si="4"/>
        <v>0</v>
      </c>
      <c r="I14" s="13">
        <v>11400</v>
      </c>
      <c r="J14" s="14">
        <f t="shared" si="5"/>
        <v>0</v>
      </c>
      <c r="K14" s="13">
        <f t="shared" si="6"/>
        <v>0</v>
      </c>
      <c r="L14" s="13">
        <v>11400</v>
      </c>
      <c r="M14" s="14">
        <f t="shared" si="7"/>
        <v>0</v>
      </c>
      <c r="N14" s="13">
        <f t="shared" si="8"/>
        <v>0</v>
      </c>
      <c r="O14" s="13">
        <v>18400</v>
      </c>
      <c r="P14" s="14">
        <f t="shared" si="9"/>
        <v>0</v>
      </c>
      <c r="Q14" s="13">
        <f t="shared" si="10"/>
        <v>0</v>
      </c>
      <c r="R14" s="13">
        <v>18400</v>
      </c>
      <c r="S14" s="16">
        <f t="shared" si="11"/>
        <v>0</v>
      </c>
      <c r="T14" s="13">
        <f t="shared" si="12"/>
        <v>0</v>
      </c>
      <c r="U14" s="13">
        <v>24733</v>
      </c>
      <c r="V14" s="16">
        <f t="shared" si="13"/>
        <v>0</v>
      </c>
      <c r="W14" s="13">
        <f t="shared" si="14"/>
        <v>0</v>
      </c>
      <c r="X14" s="13">
        <v>34733</v>
      </c>
      <c r="Y14" s="14">
        <f t="shared" si="15"/>
        <v>0</v>
      </c>
      <c r="Z14" s="13">
        <f t="shared" si="16"/>
        <v>0</v>
      </c>
      <c r="AA14" s="13">
        <v>48067</v>
      </c>
      <c r="AB14" s="14">
        <f t="shared" si="17"/>
        <v>0</v>
      </c>
      <c r="AC14" s="13">
        <f t="shared" si="19"/>
        <v>0</v>
      </c>
      <c r="AD14" s="13">
        <v>71400</v>
      </c>
      <c r="AE14" s="14">
        <f t="shared" si="18"/>
        <v>0</v>
      </c>
      <c r="AF14" s="13">
        <f t="shared" si="20"/>
        <v>0</v>
      </c>
      <c r="AG14" s="13">
        <v>71400</v>
      </c>
      <c r="AH14" s="14">
        <f t="shared" si="21"/>
        <v>0</v>
      </c>
      <c r="AI14" s="13">
        <f t="shared" si="22"/>
        <v>5950</v>
      </c>
      <c r="AJ14" s="13">
        <v>71400</v>
      </c>
      <c r="AK14" s="14">
        <f t="shared" si="23"/>
        <v>5950</v>
      </c>
      <c r="AL14" s="13">
        <f t="shared" si="24"/>
        <v>95400</v>
      </c>
      <c r="AM14" s="13">
        <v>95400</v>
      </c>
      <c r="AN14" s="14">
        <f t="shared" si="25"/>
        <v>103254</v>
      </c>
      <c r="AO14" s="41">
        <f t="shared" si="26"/>
        <v>168067</v>
      </c>
      <c r="AP14" s="41">
        <v>168067</v>
      </c>
      <c r="AQ14" s="40">
        <f t="shared" si="27"/>
        <v>317785.3</v>
      </c>
      <c r="AS14" s="58"/>
      <c r="AT14" s="58"/>
      <c r="AU14" s="58"/>
      <c r="AV14" s="58"/>
    </row>
    <row r="15" spans="1:56" ht="24.75" x14ac:dyDescent="0.7">
      <c r="A15" s="17">
        <v>9</v>
      </c>
      <c r="B15" s="13">
        <f t="shared" si="0"/>
        <v>0</v>
      </c>
      <c r="C15" s="13">
        <v>3800</v>
      </c>
      <c r="D15" s="14">
        <f t="shared" si="1"/>
        <v>0</v>
      </c>
      <c r="E15" s="15">
        <f t="shared" si="2"/>
        <v>0</v>
      </c>
      <c r="F15" s="15">
        <v>5800</v>
      </c>
      <c r="G15" s="14">
        <f t="shared" si="3"/>
        <v>0</v>
      </c>
      <c r="H15" s="13">
        <f t="shared" si="4"/>
        <v>0</v>
      </c>
      <c r="I15" s="13">
        <v>11600</v>
      </c>
      <c r="J15" s="14">
        <f t="shared" si="5"/>
        <v>0</v>
      </c>
      <c r="K15" s="13">
        <f t="shared" si="6"/>
        <v>0</v>
      </c>
      <c r="L15" s="13">
        <v>11600</v>
      </c>
      <c r="M15" s="14">
        <f t="shared" si="7"/>
        <v>0</v>
      </c>
      <c r="N15" s="13">
        <f t="shared" si="8"/>
        <v>0</v>
      </c>
      <c r="O15" s="13">
        <v>18600</v>
      </c>
      <c r="P15" s="14">
        <f t="shared" si="9"/>
        <v>0</v>
      </c>
      <c r="Q15" s="13">
        <f t="shared" si="10"/>
        <v>0</v>
      </c>
      <c r="R15" s="13">
        <v>18600</v>
      </c>
      <c r="S15" s="16">
        <f t="shared" si="11"/>
        <v>0</v>
      </c>
      <c r="T15" s="13">
        <f t="shared" si="12"/>
        <v>0</v>
      </c>
      <c r="U15" s="13">
        <v>24933</v>
      </c>
      <c r="V15" s="16">
        <f t="shared" si="13"/>
        <v>0</v>
      </c>
      <c r="W15" s="13">
        <f t="shared" si="14"/>
        <v>0</v>
      </c>
      <c r="X15" s="13">
        <v>34933</v>
      </c>
      <c r="Y15" s="14">
        <f t="shared" si="15"/>
        <v>0</v>
      </c>
      <c r="Z15" s="13">
        <f t="shared" si="16"/>
        <v>0</v>
      </c>
      <c r="AA15" s="13">
        <v>48267</v>
      </c>
      <c r="AB15" s="14">
        <f t="shared" si="17"/>
        <v>0</v>
      </c>
      <c r="AC15" s="13">
        <f t="shared" si="19"/>
        <v>0</v>
      </c>
      <c r="AD15" s="13">
        <v>71600</v>
      </c>
      <c r="AE15" s="14">
        <f t="shared" si="18"/>
        <v>0</v>
      </c>
      <c r="AF15" s="13">
        <f t="shared" si="20"/>
        <v>0</v>
      </c>
      <c r="AG15" s="13">
        <v>71600</v>
      </c>
      <c r="AH15" s="14">
        <f t="shared" si="21"/>
        <v>0</v>
      </c>
      <c r="AI15" s="13">
        <f t="shared" si="22"/>
        <v>5966.666666666667</v>
      </c>
      <c r="AJ15" s="13">
        <v>71600</v>
      </c>
      <c r="AK15" s="14">
        <f t="shared" si="23"/>
        <v>5966.666666666667</v>
      </c>
      <c r="AL15" s="13">
        <f t="shared" si="24"/>
        <v>95600</v>
      </c>
      <c r="AM15" s="13">
        <v>95600</v>
      </c>
      <c r="AN15" s="14">
        <f t="shared" si="25"/>
        <v>103476</v>
      </c>
      <c r="AO15" s="41">
        <f t="shared" si="26"/>
        <v>168267</v>
      </c>
      <c r="AP15" s="41">
        <v>168267</v>
      </c>
      <c r="AQ15" s="40">
        <f t="shared" si="27"/>
        <v>318307.19999999995</v>
      </c>
    </row>
    <row r="16" spans="1:56" ht="24.75" x14ac:dyDescent="0.7">
      <c r="A16" s="17">
        <v>10</v>
      </c>
      <c r="B16" s="13">
        <f t="shared" si="0"/>
        <v>0</v>
      </c>
      <c r="C16" s="13">
        <v>3900</v>
      </c>
      <c r="D16" s="14">
        <f t="shared" si="1"/>
        <v>0</v>
      </c>
      <c r="E16" s="15">
        <f t="shared" si="2"/>
        <v>0</v>
      </c>
      <c r="F16" s="15">
        <v>5900</v>
      </c>
      <c r="G16" s="14">
        <f t="shared" si="3"/>
        <v>0</v>
      </c>
      <c r="H16" s="13">
        <f t="shared" si="4"/>
        <v>0</v>
      </c>
      <c r="I16" s="13">
        <v>11800</v>
      </c>
      <c r="J16" s="14">
        <f t="shared" si="5"/>
        <v>0</v>
      </c>
      <c r="K16" s="13">
        <f t="shared" si="6"/>
        <v>0</v>
      </c>
      <c r="L16" s="13">
        <v>11800</v>
      </c>
      <c r="M16" s="14">
        <f t="shared" si="7"/>
        <v>0</v>
      </c>
      <c r="N16" s="13">
        <f t="shared" si="8"/>
        <v>0</v>
      </c>
      <c r="O16" s="13">
        <v>18800</v>
      </c>
      <c r="P16" s="14">
        <f t="shared" si="9"/>
        <v>0</v>
      </c>
      <c r="Q16" s="13">
        <f t="shared" si="10"/>
        <v>0</v>
      </c>
      <c r="R16" s="13">
        <v>18800</v>
      </c>
      <c r="S16" s="16">
        <f t="shared" si="11"/>
        <v>0</v>
      </c>
      <c r="T16" s="13">
        <f t="shared" si="12"/>
        <v>0</v>
      </c>
      <c r="U16" s="13">
        <v>25133</v>
      </c>
      <c r="V16" s="16">
        <f t="shared" si="13"/>
        <v>0</v>
      </c>
      <c r="W16" s="13">
        <f t="shared" si="14"/>
        <v>0</v>
      </c>
      <c r="X16" s="13">
        <v>35133</v>
      </c>
      <c r="Y16" s="14">
        <f t="shared" si="15"/>
        <v>0</v>
      </c>
      <c r="Z16" s="13">
        <f t="shared" si="16"/>
        <v>0</v>
      </c>
      <c r="AA16" s="13">
        <v>48467</v>
      </c>
      <c r="AB16" s="14">
        <f t="shared" si="17"/>
        <v>0</v>
      </c>
      <c r="AC16" s="13">
        <f t="shared" si="19"/>
        <v>0</v>
      </c>
      <c r="AD16" s="13">
        <v>71800</v>
      </c>
      <c r="AE16" s="14">
        <f t="shared" si="18"/>
        <v>0</v>
      </c>
      <c r="AF16" s="13">
        <f t="shared" si="20"/>
        <v>0</v>
      </c>
      <c r="AG16" s="13">
        <v>71800</v>
      </c>
      <c r="AH16" s="14">
        <f t="shared" si="21"/>
        <v>0</v>
      </c>
      <c r="AI16" s="13">
        <f t="shared" si="22"/>
        <v>5983.333333333333</v>
      </c>
      <c r="AJ16" s="13">
        <v>71800</v>
      </c>
      <c r="AK16" s="14">
        <f t="shared" si="23"/>
        <v>5983.333333333333</v>
      </c>
      <c r="AL16" s="13">
        <f t="shared" si="24"/>
        <v>95800</v>
      </c>
      <c r="AM16" s="13">
        <v>95800</v>
      </c>
      <c r="AN16" s="14">
        <f t="shared" si="25"/>
        <v>103698</v>
      </c>
      <c r="AO16" s="41">
        <f t="shared" si="26"/>
        <v>168467</v>
      </c>
      <c r="AP16" s="41">
        <v>168467</v>
      </c>
      <c r="AQ16" s="40">
        <f t="shared" si="27"/>
        <v>318829.09999999998</v>
      </c>
    </row>
    <row r="17" spans="1:43" ht="24.75" x14ac:dyDescent="0.7">
      <c r="A17" s="17">
        <v>11</v>
      </c>
      <c r="B17" s="13">
        <f t="shared" si="0"/>
        <v>0</v>
      </c>
      <c r="C17" s="13">
        <v>4000</v>
      </c>
      <c r="D17" s="14">
        <f t="shared" si="1"/>
        <v>0</v>
      </c>
      <c r="E17" s="15">
        <f t="shared" si="2"/>
        <v>0</v>
      </c>
      <c r="F17" s="15">
        <v>6000</v>
      </c>
      <c r="G17" s="14">
        <f t="shared" si="3"/>
        <v>0</v>
      </c>
      <c r="H17" s="13">
        <f t="shared" si="4"/>
        <v>0</v>
      </c>
      <c r="I17" s="13">
        <v>12000</v>
      </c>
      <c r="J17" s="14">
        <f t="shared" si="5"/>
        <v>0</v>
      </c>
      <c r="K17" s="13">
        <f t="shared" si="6"/>
        <v>0</v>
      </c>
      <c r="L17" s="13">
        <v>12000</v>
      </c>
      <c r="M17" s="14">
        <f t="shared" si="7"/>
        <v>0</v>
      </c>
      <c r="N17" s="13">
        <f t="shared" si="8"/>
        <v>0</v>
      </c>
      <c r="O17" s="13">
        <v>19000</v>
      </c>
      <c r="P17" s="14">
        <f t="shared" si="9"/>
        <v>0</v>
      </c>
      <c r="Q17" s="13">
        <f t="shared" si="10"/>
        <v>0</v>
      </c>
      <c r="R17" s="13">
        <v>19000</v>
      </c>
      <c r="S17" s="16">
        <f t="shared" si="11"/>
        <v>0</v>
      </c>
      <c r="T17" s="13">
        <f t="shared" si="12"/>
        <v>0</v>
      </c>
      <c r="U17" s="13">
        <v>25333</v>
      </c>
      <c r="V17" s="16">
        <f t="shared" si="13"/>
        <v>0</v>
      </c>
      <c r="W17" s="13">
        <f t="shared" si="14"/>
        <v>0</v>
      </c>
      <c r="X17" s="13">
        <v>35333</v>
      </c>
      <c r="Y17" s="14">
        <f t="shared" si="15"/>
        <v>0</v>
      </c>
      <c r="Z17" s="13">
        <f t="shared" si="16"/>
        <v>0</v>
      </c>
      <c r="AA17" s="13">
        <v>48667</v>
      </c>
      <c r="AB17" s="14">
        <f t="shared" si="17"/>
        <v>0</v>
      </c>
      <c r="AC17" s="13">
        <f t="shared" si="19"/>
        <v>0</v>
      </c>
      <c r="AD17" s="13">
        <v>72000</v>
      </c>
      <c r="AE17" s="14">
        <f t="shared" si="18"/>
        <v>0</v>
      </c>
      <c r="AF17" s="13">
        <f t="shared" si="20"/>
        <v>0</v>
      </c>
      <c r="AG17" s="13">
        <v>72000</v>
      </c>
      <c r="AH17" s="14">
        <f t="shared" si="21"/>
        <v>0</v>
      </c>
      <c r="AI17" s="13">
        <f t="shared" si="22"/>
        <v>6000</v>
      </c>
      <c r="AJ17" s="13">
        <v>72000</v>
      </c>
      <c r="AK17" s="14">
        <f t="shared" si="23"/>
        <v>6000</v>
      </c>
      <c r="AL17" s="13">
        <f t="shared" si="24"/>
        <v>96000</v>
      </c>
      <c r="AM17" s="13">
        <v>96000</v>
      </c>
      <c r="AN17" s="14">
        <f t="shared" si="25"/>
        <v>103920</v>
      </c>
      <c r="AO17" s="41">
        <f t="shared" si="26"/>
        <v>168667</v>
      </c>
      <c r="AP17" s="41">
        <v>168667</v>
      </c>
      <c r="AQ17" s="40">
        <f t="shared" si="27"/>
        <v>319351</v>
      </c>
    </row>
    <row r="18" spans="1:43" ht="24.75" x14ac:dyDescent="0.7">
      <c r="A18" s="17">
        <v>12</v>
      </c>
      <c r="B18" s="13">
        <f t="shared" si="0"/>
        <v>0</v>
      </c>
      <c r="C18" s="13">
        <v>4200</v>
      </c>
      <c r="D18" s="14">
        <f t="shared" si="1"/>
        <v>0</v>
      </c>
      <c r="E18" s="15">
        <f t="shared" si="2"/>
        <v>0</v>
      </c>
      <c r="F18" s="15">
        <v>6200</v>
      </c>
      <c r="G18" s="14">
        <f t="shared" si="3"/>
        <v>0</v>
      </c>
      <c r="H18" s="13">
        <f t="shared" si="4"/>
        <v>0</v>
      </c>
      <c r="I18" s="13">
        <v>12400</v>
      </c>
      <c r="J18" s="14">
        <f t="shared" si="5"/>
        <v>0</v>
      </c>
      <c r="K18" s="13">
        <f t="shared" si="6"/>
        <v>0</v>
      </c>
      <c r="L18" s="13">
        <v>12400</v>
      </c>
      <c r="M18" s="14">
        <f t="shared" si="7"/>
        <v>0</v>
      </c>
      <c r="N18" s="13">
        <f t="shared" si="8"/>
        <v>0</v>
      </c>
      <c r="O18" s="13">
        <v>19400</v>
      </c>
      <c r="P18" s="14">
        <f t="shared" si="9"/>
        <v>0</v>
      </c>
      <c r="Q18" s="13">
        <f t="shared" si="10"/>
        <v>0</v>
      </c>
      <c r="R18" s="13">
        <v>19400</v>
      </c>
      <c r="S18" s="16">
        <f t="shared" si="11"/>
        <v>0</v>
      </c>
      <c r="T18" s="13">
        <f t="shared" si="12"/>
        <v>0</v>
      </c>
      <c r="U18" s="13">
        <v>25733</v>
      </c>
      <c r="V18" s="16">
        <f t="shared" si="13"/>
        <v>0</v>
      </c>
      <c r="W18" s="13">
        <f t="shared" si="14"/>
        <v>0</v>
      </c>
      <c r="X18" s="13">
        <v>35733</v>
      </c>
      <c r="Y18" s="14">
        <f t="shared" si="15"/>
        <v>0</v>
      </c>
      <c r="Z18" s="13">
        <f t="shared" si="16"/>
        <v>0</v>
      </c>
      <c r="AA18" s="13">
        <v>49067</v>
      </c>
      <c r="AB18" s="14">
        <f t="shared" si="17"/>
        <v>0</v>
      </c>
      <c r="AC18" s="13">
        <f t="shared" si="19"/>
        <v>0</v>
      </c>
      <c r="AD18" s="13">
        <v>72400</v>
      </c>
      <c r="AE18" s="14">
        <f t="shared" si="18"/>
        <v>0</v>
      </c>
      <c r="AF18" s="13">
        <f t="shared" si="20"/>
        <v>0</v>
      </c>
      <c r="AG18" s="13">
        <v>72400</v>
      </c>
      <c r="AH18" s="14">
        <f t="shared" si="21"/>
        <v>0</v>
      </c>
      <c r="AI18" s="13">
        <f t="shared" si="22"/>
        <v>6033.333333333333</v>
      </c>
      <c r="AJ18" s="13">
        <v>72400</v>
      </c>
      <c r="AK18" s="14">
        <f t="shared" si="23"/>
        <v>6033.333333333333</v>
      </c>
      <c r="AL18" s="13">
        <f t="shared" si="24"/>
        <v>96400</v>
      </c>
      <c r="AM18" s="13">
        <v>96400</v>
      </c>
      <c r="AN18" s="14">
        <f t="shared" si="25"/>
        <v>104364</v>
      </c>
      <c r="AO18" s="41">
        <f t="shared" si="26"/>
        <v>169067</v>
      </c>
      <c r="AP18" s="41">
        <v>169067</v>
      </c>
      <c r="AQ18" s="40">
        <f t="shared" si="27"/>
        <v>320394.8</v>
      </c>
    </row>
    <row r="19" spans="1:43" ht="24.75" x14ac:dyDescent="0.7">
      <c r="A19" s="17">
        <v>13</v>
      </c>
      <c r="B19" s="13">
        <f t="shared" si="0"/>
        <v>0</v>
      </c>
      <c r="C19" s="13">
        <v>4400</v>
      </c>
      <c r="D19" s="14">
        <f t="shared" si="1"/>
        <v>0</v>
      </c>
      <c r="E19" s="15">
        <f t="shared" si="2"/>
        <v>0</v>
      </c>
      <c r="F19" s="15">
        <v>6400</v>
      </c>
      <c r="G19" s="14">
        <f t="shared" si="3"/>
        <v>0</v>
      </c>
      <c r="H19" s="13">
        <f t="shared" si="4"/>
        <v>0</v>
      </c>
      <c r="I19" s="13">
        <v>12800</v>
      </c>
      <c r="J19" s="14">
        <f t="shared" si="5"/>
        <v>0</v>
      </c>
      <c r="K19" s="13">
        <f t="shared" si="6"/>
        <v>0</v>
      </c>
      <c r="L19" s="13">
        <v>12800</v>
      </c>
      <c r="M19" s="14">
        <f t="shared" si="7"/>
        <v>0</v>
      </c>
      <c r="N19" s="13">
        <f t="shared" si="8"/>
        <v>0</v>
      </c>
      <c r="O19" s="13">
        <v>19800</v>
      </c>
      <c r="P19" s="14">
        <f t="shared" si="9"/>
        <v>0</v>
      </c>
      <c r="Q19" s="13">
        <f t="shared" si="10"/>
        <v>0</v>
      </c>
      <c r="R19" s="13">
        <v>19800</v>
      </c>
      <c r="S19" s="16">
        <f t="shared" si="11"/>
        <v>0</v>
      </c>
      <c r="T19" s="13">
        <f t="shared" si="12"/>
        <v>0</v>
      </c>
      <c r="U19" s="13">
        <v>26133</v>
      </c>
      <c r="V19" s="16">
        <f t="shared" si="13"/>
        <v>0</v>
      </c>
      <c r="W19" s="13">
        <f t="shared" si="14"/>
        <v>0</v>
      </c>
      <c r="X19" s="13">
        <v>36133</v>
      </c>
      <c r="Y19" s="14">
        <f t="shared" si="15"/>
        <v>0</v>
      </c>
      <c r="Z19" s="13">
        <f t="shared" si="16"/>
        <v>0</v>
      </c>
      <c r="AA19" s="13">
        <v>49467</v>
      </c>
      <c r="AB19" s="14">
        <f t="shared" si="17"/>
        <v>0</v>
      </c>
      <c r="AC19" s="13">
        <f t="shared" si="19"/>
        <v>0</v>
      </c>
      <c r="AD19" s="13">
        <v>72800</v>
      </c>
      <c r="AE19" s="14">
        <f t="shared" si="18"/>
        <v>0</v>
      </c>
      <c r="AF19" s="13">
        <f t="shared" si="20"/>
        <v>0</v>
      </c>
      <c r="AG19" s="13">
        <v>72800</v>
      </c>
      <c r="AH19" s="14">
        <f t="shared" si="21"/>
        <v>0</v>
      </c>
      <c r="AI19" s="13">
        <f t="shared" si="22"/>
        <v>6066.666666666667</v>
      </c>
      <c r="AJ19" s="13">
        <v>72800</v>
      </c>
      <c r="AK19" s="14">
        <f t="shared" si="23"/>
        <v>6066.666666666667</v>
      </c>
      <c r="AL19" s="13">
        <f t="shared" si="24"/>
        <v>96800</v>
      </c>
      <c r="AM19" s="13">
        <v>96800</v>
      </c>
      <c r="AN19" s="14">
        <f t="shared" si="25"/>
        <v>104808</v>
      </c>
      <c r="AO19" s="41">
        <f t="shared" si="26"/>
        <v>169467</v>
      </c>
      <c r="AP19" s="41">
        <v>169467</v>
      </c>
      <c r="AQ19" s="40">
        <f t="shared" si="27"/>
        <v>321438.59999999998</v>
      </c>
    </row>
    <row r="20" spans="1:43" ht="24.75" x14ac:dyDescent="0.7">
      <c r="A20" s="17">
        <v>14</v>
      </c>
      <c r="B20" s="13">
        <f t="shared" si="0"/>
        <v>0</v>
      </c>
      <c r="C20" s="13">
        <v>4600</v>
      </c>
      <c r="D20" s="14">
        <f t="shared" si="1"/>
        <v>0</v>
      </c>
      <c r="E20" s="15">
        <f t="shared" si="2"/>
        <v>0</v>
      </c>
      <c r="F20" s="15">
        <v>6600</v>
      </c>
      <c r="G20" s="14">
        <f t="shared" si="3"/>
        <v>0</v>
      </c>
      <c r="H20" s="13">
        <f t="shared" si="4"/>
        <v>0</v>
      </c>
      <c r="I20" s="13">
        <v>13200</v>
      </c>
      <c r="J20" s="14">
        <f t="shared" si="5"/>
        <v>0</v>
      </c>
      <c r="K20" s="13">
        <f t="shared" si="6"/>
        <v>0</v>
      </c>
      <c r="L20" s="13">
        <v>13200</v>
      </c>
      <c r="M20" s="14">
        <f t="shared" si="7"/>
        <v>0</v>
      </c>
      <c r="N20" s="13">
        <f t="shared" si="8"/>
        <v>0</v>
      </c>
      <c r="O20" s="13">
        <v>20200</v>
      </c>
      <c r="P20" s="14">
        <f t="shared" si="9"/>
        <v>0</v>
      </c>
      <c r="Q20" s="13">
        <f t="shared" si="10"/>
        <v>0</v>
      </c>
      <c r="R20" s="13">
        <v>20200</v>
      </c>
      <c r="S20" s="16">
        <f t="shared" si="11"/>
        <v>0</v>
      </c>
      <c r="T20" s="13">
        <f t="shared" si="12"/>
        <v>0</v>
      </c>
      <c r="U20" s="13">
        <v>26533</v>
      </c>
      <c r="V20" s="16">
        <f t="shared" si="13"/>
        <v>0</v>
      </c>
      <c r="W20" s="13">
        <f t="shared" si="14"/>
        <v>0</v>
      </c>
      <c r="X20" s="13">
        <v>36533</v>
      </c>
      <c r="Y20" s="14">
        <f t="shared" si="15"/>
        <v>0</v>
      </c>
      <c r="Z20" s="13">
        <f t="shared" si="16"/>
        <v>0</v>
      </c>
      <c r="AA20" s="13">
        <v>49867</v>
      </c>
      <c r="AB20" s="14">
        <f t="shared" si="17"/>
        <v>0</v>
      </c>
      <c r="AC20" s="13">
        <f t="shared" si="19"/>
        <v>0</v>
      </c>
      <c r="AD20" s="13">
        <v>73200</v>
      </c>
      <c r="AE20" s="14">
        <f t="shared" si="18"/>
        <v>0</v>
      </c>
      <c r="AF20" s="13">
        <f t="shared" si="20"/>
        <v>0</v>
      </c>
      <c r="AG20" s="13">
        <v>73200</v>
      </c>
      <c r="AH20" s="14">
        <f t="shared" si="21"/>
        <v>0</v>
      </c>
      <c r="AI20" s="13">
        <f t="shared" si="22"/>
        <v>6100</v>
      </c>
      <c r="AJ20" s="13">
        <v>73200</v>
      </c>
      <c r="AK20" s="14">
        <f t="shared" si="23"/>
        <v>6100</v>
      </c>
      <c r="AL20" s="13">
        <f t="shared" si="24"/>
        <v>97200</v>
      </c>
      <c r="AM20" s="13">
        <v>97200</v>
      </c>
      <c r="AN20" s="14">
        <f t="shared" si="25"/>
        <v>105252</v>
      </c>
      <c r="AO20" s="41">
        <f t="shared" si="26"/>
        <v>169867</v>
      </c>
      <c r="AP20" s="41">
        <v>169867</v>
      </c>
      <c r="AQ20" s="40">
        <f t="shared" si="27"/>
        <v>322482.40000000002</v>
      </c>
    </row>
    <row r="21" spans="1:43" ht="24.75" x14ac:dyDescent="0.7">
      <c r="A21" s="17">
        <v>15</v>
      </c>
      <c r="B21" s="13">
        <f t="shared" si="0"/>
        <v>0</v>
      </c>
      <c r="C21" s="13">
        <v>4800</v>
      </c>
      <c r="D21" s="14">
        <f t="shared" si="1"/>
        <v>0</v>
      </c>
      <c r="E21" s="15">
        <f t="shared" si="2"/>
        <v>0</v>
      </c>
      <c r="F21" s="15">
        <v>6800</v>
      </c>
      <c r="G21" s="14">
        <f t="shared" si="3"/>
        <v>0</v>
      </c>
      <c r="H21" s="13">
        <f t="shared" si="4"/>
        <v>0</v>
      </c>
      <c r="I21" s="13">
        <v>13600</v>
      </c>
      <c r="J21" s="14">
        <f t="shared" si="5"/>
        <v>0</v>
      </c>
      <c r="K21" s="13">
        <f t="shared" si="6"/>
        <v>0</v>
      </c>
      <c r="L21" s="13">
        <v>13600</v>
      </c>
      <c r="M21" s="14">
        <f t="shared" si="7"/>
        <v>0</v>
      </c>
      <c r="N21" s="13">
        <f t="shared" si="8"/>
        <v>0</v>
      </c>
      <c r="O21" s="13">
        <v>20600</v>
      </c>
      <c r="P21" s="14">
        <f t="shared" si="9"/>
        <v>0</v>
      </c>
      <c r="Q21" s="13">
        <f t="shared" si="10"/>
        <v>0</v>
      </c>
      <c r="R21" s="13">
        <v>20600</v>
      </c>
      <c r="S21" s="16">
        <f t="shared" si="11"/>
        <v>0</v>
      </c>
      <c r="T21" s="13">
        <f t="shared" si="12"/>
        <v>0</v>
      </c>
      <c r="U21" s="13">
        <v>26933</v>
      </c>
      <c r="V21" s="16">
        <f t="shared" si="13"/>
        <v>0</v>
      </c>
      <c r="W21" s="13">
        <f t="shared" si="14"/>
        <v>0</v>
      </c>
      <c r="X21" s="13">
        <v>36933</v>
      </c>
      <c r="Y21" s="14">
        <f t="shared" si="15"/>
        <v>0</v>
      </c>
      <c r="Z21" s="13">
        <f t="shared" si="16"/>
        <v>0</v>
      </c>
      <c r="AA21" s="13">
        <v>50267</v>
      </c>
      <c r="AB21" s="14">
        <f t="shared" si="17"/>
        <v>0</v>
      </c>
      <c r="AC21" s="13">
        <f t="shared" si="19"/>
        <v>0</v>
      </c>
      <c r="AD21" s="13">
        <v>73600</v>
      </c>
      <c r="AE21" s="14">
        <f t="shared" si="18"/>
        <v>0</v>
      </c>
      <c r="AF21" s="13">
        <f t="shared" si="20"/>
        <v>0</v>
      </c>
      <c r="AG21" s="13">
        <v>73600</v>
      </c>
      <c r="AH21" s="14">
        <f t="shared" si="21"/>
        <v>0</v>
      </c>
      <c r="AI21" s="13">
        <f t="shared" si="22"/>
        <v>6133.333333333333</v>
      </c>
      <c r="AJ21" s="13">
        <v>73600</v>
      </c>
      <c r="AK21" s="14">
        <f t="shared" si="23"/>
        <v>6133.333333333333</v>
      </c>
      <c r="AL21" s="13">
        <f t="shared" si="24"/>
        <v>97600</v>
      </c>
      <c r="AM21" s="13">
        <v>97600</v>
      </c>
      <c r="AN21" s="14">
        <f t="shared" si="25"/>
        <v>105696</v>
      </c>
      <c r="AO21" s="41">
        <f t="shared" si="26"/>
        <v>170267</v>
      </c>
      <c r="AP21" s="41">
        <v>170267</v>
      </c>
      <c r="AQ21" s="40">
        <f t="shared" si="27"/>
        <v>323526.19999999995</v>
      </c>
    </row>
    <row r="22" spans="1:43" ht="24.75" x14ac:dyDescent="0.7">
      <c r="A22" s="17">
        <v>16</v>
      </c>
      <c r="B22" s="13">
        <f t="shared" si="0"/>
        <v>0</v>
      </c>
      <c r="C22" s="13">
        <v>5000</v>
      </c>
      <c r="D22" s="14">
        <f t="shared" si="1"/>
        <v>0</v>
      </c>
      <c r="E22" s="15">
        <f t="shared" si="2"/>
        <v>0</v>
      </c>
      <c r="F22" s="15">
        <v>7000</v>
      </c>
      <c r="G22" s="14">
        <f t="shared" si="3"/>
        <v>0</v>
      </c>
      <c r="H22" s="13">
        <f t="shared" si="4"/>
        <v>0</v>
      </c>
      <c r="I22" s="13">
        <v>14000</v>
      </c>
      <c r="J22" s="14">
        <f t="shared" si="5"/>
        <v>0</v>
      </c>
      <c r="K22" s="13">
        <f t="shared" si="6"/>
        <v>0</v>
      </c>
      <c r="L22" s="13">
        <v>14000</v>
      </c>
      <c r="M22" s="14">
        <f t="shared" si="7"/>
        <v>0</v>
      </c>
      <c r="N22" s="13">
        <f t="shared" si="8"/>
        <v>0</v>
      </c>
      <c r="O22" s="13">
        <v>21000</v>
      </c>
      <c r="P22" s="14">
        <f t="shared" si="9"/>
        <v>0</v>
      </c>
      <c r="Q22" s="13">
        <f t="shared" si="10"/>
        <v>0</v>
      </c>
      <c r="R22" s="13">
        <v>21000</v>
      </c>
      <c r="S22" s="16">
        <f t="shared" si="11"/>
        <v>0</v>
      </c>
      <c r="T22" s="13">
        <f t="shared" si="12"/>
        <v>0</v>
      </c>
      <c r="U22" s="13">
        <v>27333</v>
      </c>
      <c r="V22" s="16">
        <f t="shared" si="13"/>
        <v>0</v>
      </c>
      <c r="W22" s="13">
        <f t="shared" si="14"/>
        <v>0</v>
      </c>
      <c r="X22" s="13">
        <v>37333</v>
      </c>
      <c r="Y22" s="14">
        <f t="shared" si="15"/>
        <v>0</v>
      </c>
      <c r="Z22" s="13">
        <f t="shared" si="16"/>
        <v>0</v>
      </c>
      <c r="AA22" s="13">
        <v>50667</v>
      </c>
      <c r="AB22" s="14">
        <f t="shared" si="17"/>
        <v>0</v>
      </c>
      <c r="AC22" s="13">
        <f t="shared" si="19"/>
        <v>0</v>
      </c>
      <c r="AD22" s="13">
        <v>74000</v>
      </c>
      <c r="AE22" s="14">
        <f t="shared" si="18"/>
        <v>0</v>
      </c>
      <c r="AF22" s="13">
        <f t="shared" si="20"/>
        <v>0</v>
      </c>
      <c r="AG22" s="13">
        <v>74000</v>
      </c>
      <c r="AH22" s="14">
        <f t="shared" si="21"/>
        <v>0</v>
      </c>
      <c r="AI22" s="13">
        <f t="shared" si="22"/>
        <v>6166.666666666667</v>
      </c>
      <c r="AJ22" s="13">
        <v>74000</v>
      </c>
      <c r="AK22" s="14">
        <f t="shared" si="23"/>
        <v>6166.666666666667</v>
      </c>
      <c r="AL22" s="13">
        <f t="shared" si="24"/>
        <v>98000</v>
      </c>
      <c r="AM22" s="13">
        <v>98000</v>
      </c>
      <c r="AN22" s="14">
        <f t="shared" si="25"/>
        <v>106140</v>
      </c>
      <c r="AO22" s="41">
        <f t="shared" si="26"/>
        <v>170667</v>
      </c>
      <c r="AP22" s="41">
        <v>170667</v>
      </c>
      <c r="AQ22" s="40">
        <f t="shared" si="27"/>
        <v>324570</v>
      </c>
    </row>
    <row r="23" spans="1:43" ht="24.75" x14ac:dyDescent="0.7">
      <c r="A23" s="17">
        <v>17</v>
      </c>
      <c r="B23" s="13">
        <f t="shared" si="0"/>
        <v>0</v>
      </c>
      <c r="C23" s="13">
        <v>52000</v>
      </c>
      <c r="D23" s="14">
        <f t="shared" si="1"/>
        <v>0</v>
      </c>
      <c r="E23" s="15">
        <f t="shared" si="2"/>
        <v>0</v>
      </c>
      <c r="F23" s="15">
        <v>7200</v>
      </c>
      <c r="G23" s="14">
        <f t="shared" si="3"/>
        <v>0</v>
      </c>
      <c r="H23" s="13">
        <f t="shared" si="4"/>
        <v>0</v>
      </c>
      <c r="I23" s="13">
        <v>14400</v>
      </c>
      <c r="J23" s="14">
        <f t="shared" si="5"/>
        <v>0</v>
      </c>
      <c r="K23" s="13">
        <f t="shared" si="6"/>
        <v>0</v>
      </c>
      <c r="L23" s="13">
        <v>14400</v>
      </c>
      <c r="M23" s="14">
        <f t="shared" si="7"/>
        <v>0</v>
      </c>
      <c r="N23" s="13">
        <f t="shared" si="8"/>
        <v>0</v>
      </c>
      <c r="O23" s="13">
        <v>21400</v>
      </c>
      <c r="P23" s="14">
        <f t="shared" si="9"/>
        <v>0</v>
      </c>
      <c r="Q23" s="13">
        <f t="shared" si="10"/>
        <v>0</v>
      </c>
      <c r="R23" s="13">
        <v>21400</v>
      </c>
      <c r="S23" s="16">
        <f t="shared" si="11"/>
        <v>0</v>
      </c>
      <c r="T23" s="13">
        <f t="shared" si="12"/>
        <v>0</v>
      </c>
      <c r="U23" s="13">
        <v>27733</v>
      </c>
      <c r="V23" s="16">
        <f t="shared" si="13"/>
        <v>0</v>
      </c>
      <c r="W23" s="13">
        <f t="shared" si="14"/>
        <v>0</v>
      </c>
      <c r="X23" s="13">
        <v>37733</v>
      </c>
      <c r="Y23" s="14">
        <f t="shared" si="15"/>
        <v>0</v>
      </c>
      <c r="Z23" s="13">
        <f t="shared" si="16"/>
        <v>0</v>
      </c>
      <c r="AA23" s="13">
        <v>51067</v>
      </c>
      <c r="AB23" s="14">
        <f t="shared" si="17"/>
        <v>0</v>
      </c>
      <c r="AC23" s="13">
        <f t="shared" si="19"/>
        <v>0</v>
      </c>
      <c r="AD23" s="13">
        <v>74400</v>
      </c>
      <c r="AE23" s="14">
        <f t="shared" si="18"/>
        <v>0</v>
      </c>
      <c r="AF23" s="13">
        <f t="shared" si="20"/>
        <v>0</v>
      </c>
      <c r="AG23" s="13">
        <v>74400</v>
      </c>
      <c r="AH23" s="14">
        <f t="shared" si="21"/>
        <v>0</v>
      </c>
      <c r="AI23" s="13">
        <f t="shared" si="22"/>
        <v>6200</v>
      </c>
      <c r="AJ23" s="13">
        <v>74400</v>
      </c>
      <c r="AK23" s="14">
        <f t="shared" si="23"/>
        <v>6200</v>
      </c>
      <c r="AL23" s="13">
        <f t="shared" si="24"/>
        <v>98400</v>
      </c>
      <c r="AM23" s="13">
        <v>98400</v>
      </c>
      <c r="AN23" s="14">
        <f t="shared" si="25"/>
        <v>106584</v>
      </c>
      <c r="AO23" s="41">
        <f t="shared" si="26"/>
        <v>171067</v>
      </c>
      <c r="AP23" s="41">
        <v>171067</v>
      </c>
      <c r="AQ23" s="40">
        <f t="shared" si="27"/>
        <v>325613.8</v>
      </c>
    </row>
    <row r="24" spans="1:43" ht="24.75" x14ac:dyDescent="0.7">
      <c r="A24" s="17">
        <v>18</v>
      </c>
      <c r="B24" s="13">
        <f t="shared" si="0"/>
        <v>0</v>
      </c>
      <c r="C24" s="13">
        <v>5400</v>
      </c>
      <c r="D24" s="14">
        <f t="shared" si="1"/>
        <v>0</v>
      </c>
      <c r="E24" s="15">
        <f t="shared" si="2"/>
        <v>0</v>
      </c>
      <c r="F24" s="15">
        <v>7400</v>
      </c>
      <c r="G24" s="14">
        <f t="shared" si="3"/>
        <v>0</v>
      </c>
      <c r="H24" s="13">
        <f t="shared" si="4"/>
        <v>0</v>
      </c>
      <c r="I24" s="13">
        <v>14800</v>
      </c>
      <c r="J24" s="14">
        <f t="shared" si="5"/>
        <v>0</v>
      </c>
      <c r="K24" s="13">
        <f t="shared" si="6"/>
        <v>0</v>
      </c>
      <c r="L24" s="13">
        <v>14800</v>
      </c>
      <c r="M24" s="14">
        <f t="shared" si="7"/>
        <v>0</v>
      </c>
      <c r="N24" s="13">
        <f t="shared" si="8"/>
        <v>0</v>
      </c>
      <c r="O24" s="13">
        <v>21800</v>
      </c>
      <c r="P24" s="14">
        <f t="shared" si="9"/>
        <v>0</v>
      </c>
      <c r="Q24" s="13">
        <f t="shared" si="10"/>
        <v>0</v>
      </c>
      <c r="R24" s="13">
        <v>21800</v>
      </c>
      <c r="S24" s="16">
        <f t="shared" si="11"/>
        <v>0</v>
      </c>
      <c r="T24" s="13">
        <f t="shared" si="12"/>
        <v>0</v>
      </c>
      <c r="U24" s="13">
        <v>28133</v>
      </c>
      <c r="V24" s="16">
        <f t="shared" si="13"/>
        <v>0</v>
      </c>
      <c r="W24" s="13">
        <f t="shared" si="14"/>
        <v>0</v>
      </c>
      <c r="X24" s="13">
        <v>37133</v>
      </c>
      <c r="Y24" s="14">
        <f t="shared" si="15"/>
        <v>0</v>
      </c>
      <c r="Z24" s="13">
        <f t="shared" si="16"/>
        <v>0</v>
      </c>
      <c r="AA24" s="13">
        <v>51467</v>
      </c>
      <c r="AB24" s="14">
        <f t="shared" si="17"/>
        <v>0</v>
      </c>
      <c r="AC24" s="13">
        <f t="shared" si="19"/>
        <v>0</v>
      </c>
      <c r="AD24" s="13">
        <v>74800</v>
      </c>
      <c r="AE24" s="14">
        <f t="shared" si="18"/>
        <v>0</v>
      </c>
      <c r="AF24" s="13">
        <f t="shared" si="20"/>
        <v>0</v>
      </c>
      <c r="AG24" s="13">
        <v>74800</v>
      </c>
      <c r="AH24" s="14">
        <f t="shared" si="21"/>
        <v>0</v>
      </c>
      <c r="AI24" s="13">
        <f t="shared" si="22"/>
        <v>6233.333333333333</v>
      </c>
      <c r="AJ24" s="13">
        <v>74800</v>
      </c>
      <c r="AK24" s="14">
        <f t="shared" si="23"/>
        <v>6233.333333333333</v>
      </c>
      <c r="AL24" s="13">
        <f t="shared" si="24"/>
        <v>98800</v>
      </c>
      <c r="AM24" s="13">
        <v>98800</v>
      </c>
      <c r="AN24" s="14">
        <f t="shared" si="25"/>
        <v>107028</v>
      </c>
      <c r="AO24" s="41">
        <f t="shared" si="26"/>
        <v>171467</v>
      </c>
      <c r="AP24" s="41">
        <v>171467</v>
      </c>
      <c r="AQ24" s="40">
        <f t="shared" si="27"/>
        <v>326657.59999999998</v>
      </c>
    </row>
    <row r="25" spans="1:43" ht="24.75" x14ac:dyDescent="0.7">
      <c r="A25" s="17">
        <v>19</v>
      </c>
      <c r="B25" s="13">
        <f t="shared" si="0"/>
        <v>0</v>
      </c>
      <c r="C25" s="13">
        <v>5600</v>
      </c>
      <c r="D25" s="14">
        <f t="shared" si="1"/>
        <v>0</v>
      </c>
      <c r="E25" s="15">
        <f t="shared" si="2"/>
        <v>0</v>
      </c>
      <c r="F25" s="15">
        <v>7600</v>
      </c>
      <c r="G25" s="14">
        <f t="shared" si="3"/>
        <v>0</v>
      </c>
      <c r="H25" s="13">
        <f t="shared" si="4"/>
        <v>0</v>
      </c>
      <c r="I25" s="13">
        <v>15200</v>
      </c>
      <c r="J25" s="14">
        <f t="shared" si="5"/>
        <v>0</v>
      </c>
      <c r="K25" s="13">
        <f t="shared" si="6"/>
        <v>0</v>
      </c>
      <c r="L25" s="13">
        <v>15200</v>
      </c>
      <c r="M25" s="14">
        <f t="shared" si="7"/>
        <v>0</v>
      </c>
      <c r="N25" s="13">
        <f t="shared" si="8"/>
        <v>0</v>
      </c>
      <c r="O25" s="13">
        <v>22200</v>
      </c>
      <c r="P25" s="14">
        <f t="shared" si="9"/>
        <v>0</v>
      </c>
      <c r="Q25" s="13">
        <f t="shared" si="10"/>
        <v>0</v>
      </c>
      <c r="R25" s="13">
        <v>22200</v>
      </c>
      <c r="S25" s="16">
        <f t="shared" si="11"/>
        <v>0</v>
      </c>
      <c r="T25" s="13">
        <f t="shared" si="12"/>
        <v>0</v>
      </c>
      <c r="U25" s="13">
        <v>28533</v>
      </c>
      <c r="V25" s="16">
        <f t="shared" si="13"/>
        <v>0</v>
      </c>
      <c r="W25" s="13">
        <f t="shared" si="14"/>
        <v>0</v>
      </c>
      <c r="X25" s="13">
        <v>38533</v>
      </c>
      <c r="Y25" s="14">
        <f t="shared" si="15"/>
        <v>0</v>
      </c>
      <c r="Z25" s="13">
        <f t="shared" si="16"/>
        <v>0</v>
      </c>
      <c r="AA25" s="13">
        <v>51867</v>
      </c>
      <c r="AB25" s="14">
        <f t="shared" si="17"/>
        <v>0</v>
      </c>
      <c r="AC25" s="13">
        <f t="shared" si="19"/>
        <v>0</v>
      </c>
      <c r="AD25" s="13">
        <v>75200</v>
      </c>
      <c r="AE25" s="14">
        <f t="shared" si="18"/>
        <v>0</v>
      </c>
      <c r="AF25" s="13">
        <f t="shared" si="20"/>
        <v>0</v>
      </c>
      <c r="AG25" s="13">
        <v>75200</v>
      </c>
      <c r="AH25" s="14">
        <f t="shared" si="21"/>
        <v>0</v>
      </c>
      <c r="AI25" s="13">
        <f t="shared" si="22"/>
        <v>6266.666666666667</v>
      </c>
      <c r="AJ25" s="13">
        <v>75200</v>
      </c>
      <c r="AK25" s="14">
        <f t="shared" si="23"/>
        <v>6266.666666666667</v>
      </c>
      <c r="AL25" s="13">
        <f t="shared" si="24"/>
        <v>99200</v>
      </c>
      <c r="AM25" s="13">
        <v>99200</v>
      </c>
      <c r="AN25" s="14">
        <f t="shared" si="25"/>
        <v>107472</v>
      </c>
      <c r="AO25" s="41">
        <f t="shared" si="26"/>
        <v>171867</v>
      </c>
      <c r="AP25" s="41">
        <v>171867</v>
      </c>
      <c r="AQ25" s="40">
        <f t="shared" si="27"/>
        <v>327701.40000000002</v>
      </c>
    </row>
    <row r="26" spans="1:43" ht="25.5" thickBot="1" x14ac:dyDescent="0.75">
      <c r="A26" s="18">
        <v>20</v>
      </c>
      <c r="B26" s="13">
        <f t="shared" si="0"/>
        <v>0</v>
      </c>
      <c r="C26" s="19">
        <v>5800</v>
      </c>
      <c r="D26" s="14">
        <f t="shared" si="1"/>
        <v>0</v>
      </c>
      <c r="E26" s="15">
        <f t="shared" si="2"/>
        <v>0</v>
      </c>
      <c r="F26" s="20">
        <v>7800</v>
      </c>
      <c r="G26" s="14">
        <f t="shared" si="3"/>
        <v>0</v>
      </c>
      <c r="H26" s="13">
        <f t="shared" si="4"/>
        <v>0</v>
      </c>
      <c r="I26" s="19">
        <v>15600</v>
      </c>
      <c r="J26" s="14">
        <f t="shared" si="5"/>
        <v>0</v>
      </c>
      <c r="K26" s="13">
        <f t="shared" si="6"/>
        <v>0</v>
      </c>
      <c r="L26" s="19">
        <v>15600</v>
      </c>
      <c r="M26" s="14">
        <f t="shared" si="7"/>
        <v>0</v>
      </c>
      <c r="N26" s="13">
        <f t="shared" si="8"/>
        <v>0</v>
      </c>
      <c r="O26" s="19">
        <v>22600</v>
      </c>
      <c r="P26" s="14">
        <f t="shared" si="9"/>
        <v>0</v>
      </c>
      <c r="Q26" s="13">
        <f t="shared" si="10"/>
        <v>0</v>
      </c>
      <c r="R26" s="19">
        <v>22600</v>
      </c>
      <c r="S26" s="16">
        <f t="shared" si="11"/>
        <v>0</v>
      </c>
      <c r="T26" s="13">
        <f t="shared" si="12"/>
        <v>0</v>
      </c>
      <c r="U26" s="19">
        <v>28933</v>
      </c>
      <c r="V26" s="16">
        <f t="shared" si="13"/>
        <v>0</v>
      </c>
      <c r="W26" s="13">
        <f t="shared" si="14"/>
        <v>0</v>
      </c>
      <c r="X26" s="21">
        <v>38933</v>
      </c>
      <c r="Y26" s="14">
        <f t="shared" si="15"/>
        <v>0</v>
      </c>
      <c r="Z26" s="13">
        <f t="shared" si="16"/>
        <v>0</v>
      </c>
      <c r="AA26" s="21">
        <v>52267</v>
      </c>
      <c r="AB26" s="14">
        <f t="shared" si="17"/>
        <v>0</v>
      </c>
      <c r="AC26" s="13">
        <f t="shared" si="19"/>
        <v>0</v>
      </c>
      <c r="AD26" s="21">
        <v>75600</v>
      </c>
      <c r="AE26" s="14">
        <f t="shared" si="18"/>
        <v>0</v>
      </c>
      <c r="AF26" s="13">
        <f t="shared" si="20"/>
        <v>0</v>
      </c>
      <c r="AG26" s="21">
        <v>75600</v>
      </c>
      <c r="AH26" s="14">
        <f t="shared" si="21"/>
        <v>0</v>
      </c>
      <c r="AI26" s="13">
        <f t="shared" si="22"/>
        <v>6300</v>
      </c>
      <c r="AJ26" s="21">
        <v>75600</v>
      </c>
      <c r="AK26" s="14">
        <f t="shared" si="23"/>
        <v>6300</v>
      </c>
      <c r="AL26" s="13">
        <f t="shared" si="24"/>
        <v>99600</v>
      </c>
      <c r="AM26" s="21">
        <v>99600</v>
      </c>
      <c r="AN26" s="14">
        <f t="shared" si="25"/>
        <v>107916</v>
      </c>
      <c r="AO26" s="41">
        <f t="shared" si="26"/>
        <v>172267</v>
      </c>
      <c r="AP26" s="41">
        <v>172267</v>
      </c>
      <c r="AQ26" s="40">
        <f t="shared" si="27"/>
        <v>328745.19999999995</v>
      </c>
    </row>
  </sheetData>
  <sheetProtection algorithmName="SHA-512" hashValue="zuaEp4z74KOXJjEdPaXxmm7DxUi9vlQx8WaKrZvGXSgy8ubae+MHqzALGDGI9qnBtdNm0sD7tuO70g5wHp1mLQ==" saltValue="iWQMWy91C8lTNqgUuYkywQ==" spinCount="100000" sheet="1" objects="1" scenarios="1"/>
  <mergeCells count="18">
    <mergeCell ref="B3:AB3"/>
    <mergeCell ref="B4:AB4"/>
    <mergeCell ref="AS6:AT6"/>
    <mergeCell ref="AS3:AV3"/>
    <mergeCell ref="AS4:AV4"/>
    <mergeCell ref="AS5:AV5"/>
    <mergeCell ref="AS7:AT7"/>
    <mergeCell ref="AS8:AT8"/>
    <mergeCell ref="BB12:BD12"/>
    <mergeCell ref="AX10:AZ10"/>
    <mergeCell ref="AS1:AV1"/>
    <mergeCell ref="AR2:AY2"/>
    <mergeCell ref="AS10:AU11"/>
    <mergeCell ref="AU8:AV8"/>
    <mergeCell ref="AU9:AV9"/>
    <mergeCell ref="AS12:AV14"/>
    <mergeCell ref="AS9:AT9"/>
    <mergeCell ref="AV10:AV11"/>
  </mergeCells>
  <conditionalFormatting sqref="D7:D26 G7:G26 J7:J26 M7:M26 P7:P26 S7:S26">
    <cfRule type="cellIs" dxfId="140" priority="10" operator="equal">
      <formula>$AV$10</formula>
    </cfRule>
  </conditionalFormatting>
  <conditionalFormatting sqref="V7:V26">
    <cfRule type="cellIs" dxfId="139" priority="7" operator="equal">
      <formula>$AV$10</formula>
    </cfRule>
  </conditionalFormatting>
  <conditionalFormatting sqref="Y7:Y26">
    <cfRule type="cellIs" dxfId="138" priority="6" operator="equal">
      <formula>$AV$10</formula>
    </cfRule>
  </conditionalFormatting>
  <conditionalFormatting sqref="AB7:AB26">
    <cfRule type="cellIs" dxfId="137" priority="5" operator="equal">
      <formula>$AV$10</formula>
    </cfRule>
  </conditionalFormatting>
  <conditionalFormatting sqref="AE7:AE26">
    <cfRule type="cellIs" dxfId="136" priority="4" operator="equal">
      <formula>$AV$10</formula>
    </cfRule>
  </conditionalFormatting>
  <conditionalFormatting sqref="AH7:AH26">
    <cfRule type="cellIs" dxfId="135" priority="3" operator="equal">
      <formula>$AV$10</formula>
    </cfRule>
  </conditionalFormatting>
  <conditionalFormatting sqref="AK7:AK26">
    <cfRule type="cellIs" dxfId="134" priority="2" operator="equal">
      <formula>$AV$10</formula>
    </cfRule>
  </conditionalFormatting>
  <conditionalFormatting sqref="AN7:AQ26">
    <cfRule type="cellIs" dxfId="133" priority="1" operator="equal">
      <formula>$AV$10</formula>
    </cfRule>
  </conditionalFormatting>
  <dataValidations count="4">
    <dataValidation type="list" allowBlank="1" showInputMessage="1" showErrorMessage="1" sqref="AU8:AV8">
      <formula1>"1391,1392,1393,1394,1395,1396,1397,1398,1399,1400,1401,1402,1403,1404,1405"</formula1>
    </dataValidation>
    <dataValidation type="list" allowBlank="1" showInputMessage="1" showErrorMessage="1" sqref="AU9">
      <formula1>$A$7:$A$26</formula1>
    </dataValidation>
    <dataValidation type="list" allowBlank="1" showInputMessage="1" showErrorMessage="1" sqref="AV7">
      <formula1>"1,2,3,4,5,6,7,8,9,10,11,12"</formula1>
    </dataValidation>
    <dataValidation type="list" allowBlank="1" showInputMessage="1" showErrorMessage="1" sqref="AU7">
      <formula1>"1391,1392,1393,1394,1395,1396,1397,1398,1399,1400,1401,1402,1403,1404,1405"</formula1>
    </dataValidation>
  </dataValidations>
  <hyperlinks>
    <hyperlink ref="AX10" r:id="rId1"/>
  </hyperlinks>
  <pageMargins left="0.7" right="0.7" top="0.75" bottom="0.75" header="0.3" footer="0.3"/>
  <pageSetup paperSize="9" scale="78" orientation="landscape" r:id="rId2"/>
  <colBreaks count="1" manualBreakCount="1">
    <brk id="19" max="1048575" man="1"/>
  </colBreaks>
  <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محاسبه مزد سنوات</vt:lpstr>
      <vt:lpstr>'محاسبه مزد سنوات'!Print_Area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akhavan</dc:creator>
  <cp:lastModifiedBy>ali akhavan</cp:lastModifiedBy>
  <cp:lastPrinted>2018-04-20T18:15:14Z</cp:lastPrinted>
  <dcterms:created xsi:type="dcterms:W3CDTF">2018-04-19T08:28:07Z</dcterms:created>
  <dcterms:modified xsi:type="dcterms:W3CDTF">2026-04-21T07:29:55Z</dcterms:modified>
</cp:coreProperties>
</file>